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DieseArbeitsmappe"/>
  <mc:AlternateContent xmlns:mc="http://schemas.openxmlformats.org/markup-compatibility/2006">
    <mc:Choice Requires="x15">
      <x15ac:absPath xmlns:x15ac="http://schemas.microsoft.com/office/spreadsheetml/2010/11/ac" url="C:\Users\Angela\Desktop\Uni\"/>
    </mc:Choice>
  </mc:AlternateContent>
  <xr:revisionPtr revIDLastSave="0" documentId="8_{B4113008-6664-49D9-8017-D8C7A744E1CE}" xr6:coauthVersionLast="44" xr6:coauthVersionMax="44" xr10:uidLastSave="{00000000-0000-0000-0000-000000000000}"/>
  <bookViews>
    <workbookView xWindow="-110" yWindow="-110" windowWidth="19420" windowHeight="10420" activeTab="1" xr2:uid="{00000000-000D-0000-FFFF-FFFF00000000}"/>
  </bookViews>
  <sheets>
    <sheet name="Übersicht" sheetId="1" r:id="rId1"/>
    <sheet name="Details" sheetId="2" r:id="rId2"/>
    <sheet name="Liste Modulbeauftragte" sheetId="3" r:id="rId3"/>
    <sheet name="Liste Prüfungsarten" sheetId="5" r:id="rId4"/>
  </sheets>
  <definedNames>
    <definedName name="Details_KTH0100">Details!$A$3:$B$8</definedName>
    <definedName name="Details_KTH0200">Details!$A$10:$B$12</definedName>
    <definedName name="Details_KTH0300">Details!$A$14:$B$17</definedName>
    <definedName name="Details_KTH0400">Details!$A$19:$B$22</definedName>
    <definedName name="Details_KTH0500">Details!$A$24:$B$27</definedName>
    <definedName name="Details_KTH0600">Details!$A$29:$B$32</definedName>
    <definedName name="Details_KTH0700">Details!$A$34:$B$39</definedName>
    <definedName name="Details_KTH0800">Details!$A$41:$B$45</definedName>
    <definedName name="Details_KTH0900">Details!$A$47:$B$50</definedName>
    <definedName name="Details_KTH1000">Details!$A$52:$B$55</definedName>
    <definedName name="Details_KTH1100">Details!$A$57:$B$60</definedName>
    <definedName name="Details_KTH1200">Details!$A$62:$B$66</definedName>
    <definedName name="Details_KTH1300">Details!$A$68:$B$71</definedName>
    <definedName name="Details_KTH1400">Details!$A$73:$B$76</definedName>
    <definedName name="Details_KTH1500A">Details!$A$78:$B$80</definedName>
    <definedName name="Details_KTH1500B">Details!$A$82:$B$84</definedName>
    <definedName name="Details_KTH1500C">Details!$A$86:$B$88</definedName>
    <definedName name="Details_KTH1500D">Details!$A$90:$B$92</definedName>
    <definedName name="Details_KTH1500E">Details!$A$94:$B$96</definedName>
    <definedName name="Details_KTH1500F">Details!$A$98:$B$100</definedName>
    <definedName name="Details_KTH1600">Details!$A$102:$B$107</definedName>
    <definedName name="Details_KTH1700">Details!$A$109:$B$111</definedName>
    <definedName name="Details_KTH1800">Details!$A$113:$B$115</definedName>
    <definedName name="Details_KTH1900">Details!$A$117:$B$120</definedName>
    <definedName name="Details_KTH2000">Details!$A$122:$B$125</definedName>
    <definedName name="Details_KTH2100">Details!$A$127:$B$129</definedName>
    <definedName name="Details_KTH2200">Details!$A$131:$B$133</definedName>
    <definedName name="Details_KTH2300A">Details!$A$135:$B$137</definedName>
    <definedName name="Details_KTH2300B">Details!$A$139:$B$141</definedName>
    <definedName name="Details_KTH2300C">Details!$A$143:$B$145</definedName>
    <definedName name="Details_KTH2400">Details!$A$147:$B$149</definedName>
    <definedName name="Eingabezellen__a_Übersicht">Übersicht!$F$4:$F$8,Übersicht!$F$15:$F$29,Übersicht!$F$36:$F$46</definedName>
    <definedName name="Eingabezellen__b_Details">Eingabezellen_a_Modulbeauftragter,Eingabezellen_b_Veranstaltungstitel,Eingabezellen_c_Lehrstuhl,Eingabezellen_d_Prüfungsart,Eingabezellen_e_OK,Eingabezellen_f_Freie_Notizen</definedName>
    <definedName name="Eingabezellen__c_Liste_Modulbeauftragte">'Liste Modulbeauftragte'!$A$4:$E$33</definedName>
    <definedName name="Eingabezellen__d_Liste_Prüfungsarten">'Liste Prüfungsarten'!$A$4:$A$23</definedName>
    <definedName name="Eingabezellen_a_Modulbeauftragter">Details!$B$5,Details!$B$12,Details!$B$16,Details!$B$21,Details!$B$26,Details!$B$31,Details!$B$36,Details!$B$43,Details!$B$49,Details!$B$54,Details!$B$59,Details!$B$64,Details!$B$70,Details!$B$75,Details!$B$80,Details!$B$84,Details!$B$88,Details!$B$92,Details!$B$96,Details!$B$100,Details!$B$104,Details!$B$111,Details!$B$115,Details!$B$119,Details!$B$124,Details!$B$129,Details!$B$133,Details!$B$137,Details!$B$141,Details!$B$145,Details!$B$149</definedName>
    <definedName name="Eingabezellen_b_Veranstaltungstitel">Details!$D$143</definedName>
    <definedName name="Eingabezellen_c_Lehrstuhl">Details!$E$78,Details!$E$82,Details!$E$86,Details!$E$90</definedName>
    <definedName name="Eingabezellen_d_Prüfungsart">Details!$G$29:$G$32,Details!$G$68:$G$71,Details!$G$73:$G$76,Details!$G$94</definedName>
    <definedName name="Eingabezellen_e_OK">Details!$H$3:$H$8,Details!$H$10:$H$12,Details!$H$14:$H$17,Details!$H$19:$H$22,Details!$H$24:$H$27,Details!$H$29:$H$32,Details!$H$34:$H$39,Details!$H$41:$H$45,Details!$H$47:$H$50,Details!$H$52:$H$55,Details!$H$57:$H$60,Details!$H$62:$H$66,Details!$H$68:$H$71,Details!$H$73:$H$76,Details!$H$78,Details!$H$82,Details!$H$86,Details!$H$90,Details!$H$94,Details!$H$98,Details!$H$102:$H$107,Details!$H$109:$H$111,Details!$H$113:$H$115,Details!$H$117:$H$120,Details!$H$122:$H$125,Details!$H$127:$H$129,Details!$H$131:$H$133,Details!$H$135,Details!$H$139,Details!$H$143,Details!$H$147</definedName>
    <definedName name="Eingabezellen_f_Freie_Notizen">Details!$I$3:$I$8,Details!$I$10:$I$12,Details!$I$14:$I$17,Details!$I$19:$I$21,Details!$I$22,Details!$I$24:$I$27,Details!$I$29:$I$32,Details!$I$34:$I$39,Details!$I$41:$I$45,Details!$I$47:$I$50,Details!$I$52:$I$55,Details!$I$57:$I$60,Details!$I$62:$I$66,Details!$I$68:$I$71,Details!$I$73:$I$76,Details!$I$78,Details!$I$82,Details!$I$86,Details!$I$90,Details!$I$94,Details!$I$98,Details!$I$102:$I$107,Details!$I$109:$I$111,Details!$I$113:$I$115,Details!$I$117:$I$120,Details!$I$122:$I$125,Details!$I$127:$I$129,Details!$I$131:$I$133,Details!$I$135,Details!$I$139,Details!$I$143,Details!$I$147</definedName>
    <definedName name="Liste_Lehrstühle_KTH1500A">Details!$E$161:$E$162</definedName>
    <definedName name="Liste_Lehrstühle_KTH1500B">Details!$E$165:$E$166</definedName>
    <definedName name="Liste_Lehrstühle_KTH1500C">Details!$E$169:$E$173</definedName>
    <definedName name="Liste_Lehrstühle_KTH1500D">Details!$E$176:$E$180</definedName>
    <definedName name="Liste_Modulbeauftragt">'Liste Modulbeauftragte'!$F$4:INDEX('Liste Modulbeauftragte'!$F$4:$F$33,COUNTA('Liste Modulbeauftragte'!$C$4:$C$33))</definedName>
    <definedName name="Liste_Prüfungsarten">'Liste Prüfungsarten'!$A$4:INDEX('Liste Prüfungsarten'!$A$4:$A$23,COUNTA('Liste Prüfungsarten'!$A$4:$A$23))</definedName>
    <definedName name="Liste_Veranstaltungstitel_KTH_2300_C_F">Details!$D$161:$D$164</definedName>
    <definedName name="Modul_Bezeichnung_KTH0100">Übersicht!$A$4</definedName>
    <definedName name="Modul_Bezeichnung_KTH0200">Übersicht!$A$5</definedName>
    <definedName name="Modul_Bezeichnung_KTH0300">Übersicht!$A$6</definedName>
    <definedName name="Modul_Bezeichnung_KTH0400">Übersicht!$A$7</definedName>
    <definedName name="Modul_Bezeichnung_KTH0500">Übersicht!$A$8</definedName>
    <definedName name="Modul_Bezeichnung_KTH0600">Übersicht!$A$15</definedName>
    <definedName name="Modul_Bezeichnung_KTH0700">Übersicht!$A$16</definedName>
    <definedName name="Modul_Bezeichnung_KTH0800">Übersicht!$A$17</definedName>
    <definedName name="Modul_Bezeichnung_KTH0900">Übersicht!$A$18</definedName>
    <definedName name="Modul_Bezeichnung_KTH1000">Übersicht!$A$19</definedName>
    <definedName name="Modul_Bezeichnung_KTH1100">Übersicht!$A$20</definedName>
    <definedName name="Modul_Bezeichnung_KTH1200">Übersicht!$A$21</definedName>
    <definedName name="Modul_Bezeichnung_KTH1300">Übersicht!$A$22</definedName>
    <definedName name="Modul_Bezeichnung_KTH1400">Übersicht!$A$23</definedName>
    <definedName name="Modul_Bezeichnung_KTH1500A">Übersicht!$A$24</definedName>
    <definedName name="Modul_Bezeichnung_KTH1500B">Übersicht!$A$25</definedName>
    <definedName name="Modul_Bezeichnung_KTH1500C">Übersicht!$A$26</definedName>
    <definedName name="Modul_Bezeichnung_KTH1500D">Übersicht!$A$27</definedName>
    <definedName name="Modul_Bezeichnung_KTH1500E">Übersicht!$A$28</definedName>
    <definedName name="Modul_Bezeichnung_KTH1500F">Übersicht!$A$29</definedName>
    <definedName name="Modul_Bezeichnung_KTH1600">Übersicht!$A$36</definedName>
    <definedName name="Modul_Bezeichnung_KTH1700">Übersicht!$A$37</definedName>
    <definedName name="Modul_Bezeichnung_KTH1800">Übersicht!$A$38</definedName>
    <definedName name="Modul_Bezeichnung_KTH1900">Übersicht!$A$39</definedName>
    <definedName name="Modul_Bezeichnung_KTH2000">Übersicht!$A$40</definedName>
    <definedName name="Modul_Bezeichnung_KTH2100">Übersicht!$A$41</definedName>
    <definedName name="Modul_Bezeichnung_KTH2200">Übersicht!$A$42</definedName>
    <definedName name="Modul_Bezeichnung_KTH2300A">Übersicht!$A$43</definedName>
    <definedName name="Modul_Bezeichnung_KTH2300B">Übersicht!$A$44</definedName>
    <definedName name="Modul_Bezeichnung_KTH2300C">Übersicht!$A$45</definedName>
    <definedName name="Modul_Bezeichnung_KTH2400">Übersicht!$A$46</definedName>
    <definedName name="Übersicht_Aufbaumodule">Übersicht!$A$14:$F$32</definedName>
    <definedName name="Übersicht_Basismodule">Übersicht!$A$3:$F$11</definedName>
    <definedName name="Übersicht_Vertiefungsmodule">Übersicht!$A$35:$F$49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5" i="1" l="1"/>
  <c r="H44" i="1"/>
  <c r="H29" i="1"/>
  <c r="H28" i="1"/>
  <c r="F33" i="3" l="1"/>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A148" i="2" l="1"/>
  <c r="A147" i="2"/>
  <c r="A144" i="2"/>
  <c r="A143" i="2"/>
  <c r="A140" i="2"/>
  <c r="A139" i="2"/>
  <c r="A136" i="2"/>
  <c r="A135" i="2"/>
  <c r="A132" i="2"/>
  <c r="A131" i="2"/>
  <c r="A128" i="2"/>
  <c r="A127" i="2"/>
  <c r="A123" i="2"/>
  <c r="A122" i="2"/>
  <c r="A118" i="2"/>
  <c r="A117" i="2"/>
  <c r="A114" i="2"/>
  <c r="A113" i="2"/>
  <c r="A110" i="2"/>
  <c r="A109" i="2"/>
  <c r="A103" i="2"/>
  <c r="A99" i="2"/>
  <c r="A95" i="2"/>
  <c r="A91" i="2"/>
  <c r="A87" i="2"/>
  <c r="A83" i="2"/>
  <c r="A79" i="2"/>
  <c r="A74" i="2"/>
  <c r="A69" i="2"/>
  <c r="A63" i="2"/>
  <c r="A58" i="2"/>
  <c r="A53" i="2"/>
  <c r="A102" i="2"/>
  <c r="A48" i="2"/>
  <c r="A42" i="2"/>
  <c r="A98" i="2"/>
  <c r="A94" i="2"/>
  <c r="A90" i="2"/>
  <c r="A86" i="2"/>
  <c r="A82" i="2"/>
  <c r="A78" i="2"/>
  <c r="A73" i="2"/>
  <c r="A68" i="2"/>
  <c r="A62" i="2"/>
  <c r="A57" i="2"/>
  <c r="A52" i="2"/>
  <c r="A47" i="2"/>
  <c r="A41" i="2"/>
  <c r="A35" i="2"/>
  <c r="A34" i="2"/>
  <c r="A30" i="2"/>
  <c r="A29" i="2"/>
  <c r="A25" i="2"/>
  <c r="A24" i="2"/>
  <c r="A20" i="2"/>
  <c r="A19" i="2"/>
  <c r="A15" i="2"/>
  <c r="A14" i="2"/>
  <c r="A11" i="2"/>
  <c r="A10" i="2"/>
  <c r="A4" i="2"/>
  <c r="A3" i="2"/>
  <c r="I65" i="1" l="1"/>
  <c r="F65" i="1" l="1"/>
  <c r="G65" i="1" s="1"/>
  <c r="G43" i="1"/>
  <c r="H43" i="1"/>
  <c r="G27" i="1"/>
  <c r="H27" i="1"/>
  <c r="G26" i="1"/>
  <c r="H26" i="1"/>
  <c r="G25" i="1"/>
  <c r="H25" i="1"/>
  <c r="G24" i="1"/>
  <c r="H24" i="1"/>
  <c r="G37" i="1" l="1"/>
  <c r="D47" i="1"/>
  <c r="D30" i="1"/>
  <c r="D9" i="1"/>
  <c r="H46" i="1"/>
  <c r="G46" i="1"/>
  <c r="H42" i="1"/>
  <c r="G42" i="1"/>
  <c r="H41" i="1"/>
  <c r="G41" i="1"/>
  <c r="H40" i="1"/>
  <c r="G40" i="1"/>
  <c r="H39" i="1"/>
  <c r="G39" i="1"/>
  <c r="H38" i="1"/>
  <c r="G38" i="1"/>
  <c r="H37" i="1"/>
  <c r="H36" i="1"/>
  <c r="G36" i="1"/>
  <c r="H23" i="1"/>
  <c r="G23" i="1"/>
  <c r="H22" i="1"/>
  <c r="G22" i="1"/>
  <c r="H21" i="1"/>
  <c r="G21" i="1"/>
  <c r="H20" i="1"/>
  <c r="G20" i="1"/>
  <c r="H19" i="1"/>
  <c r="G19" i="1"/>
  <c r="H18" i="1"/>
  <c r="G18" i="1"/>
  <c r="H17" i="1"/>
  <c r="G17" i="1"/>
  <c r="H16" i="1"/>
  <c r="G16" i="1"/>
  <c r="H15" i="1"/>
  <c r="G15" i="1"/>
  <c r="H7" i="1"/>
  <c r="H6" i="1"/>
  <c r="H5" i="1"/>
  <c r="H8" i="1"/>
  <c r="H4" i="1"/>
  <c r="G5" i="1"/>
  <c r="G6" i="1"/>
  <c r="G7" i="1"/>
  <c r="G8" i="1"/>
  <c r="G4" i="1"/>
  <c r="I66" i="1" l="1"/>
  <c r="I64" i="1"/>
  <c r="F56" i="1"/>
  <c r="F57" i="1"/>
  <c r="F49" i="1"/>
  <c r="F48" i="1"/>
  <c r="F32" i="1"/>
  <c r="F31" i="1"/>
  <c r="D55" i="1"/>
  <c r="H47" i="1"/>
  <c r="C49" i="1" s="1"/>
  <c r="H30" i="1"/>
  <c r="C32" i="1" s="1"/>
  <c r="H9" i="1"/>
  <c r="F11" i="1" l="1"/>
  <c r="C11" i="1"/>
  <c r="F64" i="1"/>
  <c r="G64" i="1" s="1"/>
  <c r="F66" i="1"/>
  <c r="G66" i="1" s="1"/>
  <c r="G55" i="1"/>
  <c r="F10" i="1"/>
  <c r="C10" i="1"/>
  <c r="I9" i="1"/>
  <c r="C48" i="1"/>
  <c r="C31" i="1"/>
  <c r="I47" i="1"/>
  <c r="H55" i="1"/>
  <c r="C57" i="1" s="1"/>
  <c r="I30" i="1"/>
  <c r="F67" i="1" l="1"/>
  <c r="C56" i="1"/>
  <c r="I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Roland Kiechle</author>
  </authors>
  <commentList>
    <comment ref="A63" authorId="0" shapeId="0" xr:uid="{00000000-0006-0000-0000-000001000000}">
      <text>
        <r>
          <rPr>
            <b/>
            <sz val="11"/>
            <color indexed="81"/>
            <rFont val="Segoe UI"/>
            <family val="2"/>
          </rPr>
          <t>Roland Kiechle:</t>
        </r>
        <r>
          <rPr>
            <sz val="11"/>
            <color indexed="81"/>
            <rFont val="Segoe UI"/>
            <family val="2"/>
          </rPr>
          <t xml:space="preserve">
</t>
        </r>
        <r>
          <rPr>
            <b/>
            <u/>
            <sz val="14"/>
            <color indexed="81"/>
            <rFont val="Segoe UI"/>
            <family val="2"/>
          </rPr>
          <t>§ 23 (Prüfungsordnung Magister Theologiae)</t>
        </r>
        <r>
          <rPr>
            <sz val="11"/>
            <color indexed="81"/>
            <rFont val="Segoe UI"/>
            <family val="2"/>
          </rPr>
          <t xml:space="preserve">
</t>
        </r>
        <r>
          <rPr>
            <b/>
            <sz val="11"/>
            <color indexed="81"/>
            <rFont val="Segoe UI"/>
            <family val="2"/>
          </rPr>
          <t xml:space="preserve">Abschluss des Magisterstudiengangs </t>
        </r>
        <r>
          <rPr>
            <sz val="11"/>
            <color indexed="81"/>
            <rFont val="Segoe UI"/>
            <family val="2"/>
          </rPr>
          <t xml:space="preserve">
(1) 
Der Magisterstudiengang ist bestanden, wenn alle Module gemäß § 17 Abs. 1 (inklusive MThM-24) bestanden und somit alle geforderten 300 Leistungspunkte erreicht sind. 
(2) 
1) Die Gesamtnote für den Abschluss des Magisterstudiengangs wird gebildet aus 
1.  dem gewichteten arithmetischen Mittel der gemäß § 11 berechneten Modulnoten der Module MThM-1 bis MThM-14 und MThM-23 sowie der Teilprüfungsnoten der Modulteile MThM-15A bis MThM-15D (studienbegleitende Prüfungsleistungen), 
2.  der Note der Magisterarbeit (MThM-24) und 
3.  der Note der Fachprüfungen, die aus dem gewichteten arithmetischen Mittel der (gemäß § 11 gebildeten) Modulnoten der Module MThM-16 bis MThM-22 besteht. 
2. In die Gesamtnote des Magisterstudiengangs geht die Gesamtnote der studienbegleitenden Prüfungsleistungen (MThM-1 bis MThM-14, MThM-15A bis MThM-15D und MThM-23) zu 40 Prozent,  die  Note  der  Magisterarbeit  (MThM-24)  zu  2
5  Prozent  und  die  Gesamtnote  der Fachprüfungen (MThM-16 bis MThM-22) zu 35 Prozent ein.  </t>
        </r>
      </text>
    </comment>
  </commentList>
</comments>
</file>

<file path=xl/sharedStrings.xml><?xml version="1.0" encoding="utf-8"?>
<sst xmlns="http://schemas.openxmlformats.org/spreadsheetml/2006/main" count="600" uniqueCount="304">
  <si>
    <t>Einführung in die Theologie aus biblischer Sicht</t>
  </si>
  <si>
    <t>Einführung in die Theologie aus historischer Sicht</t>
  </si>
  <si>
    <t>KTH-0100</t>
  </si>
  <si>
    <t>KTH-0200</t>
  </si>
  <si>
    <t>Einführung in die Theologie aus systematischer Sicht</t>
  </si>
  <si>
    <t>KTH-0300</t>
  </si>
  <si>
    <t>Basismodule</t>
  </si>
  <si>
    <t>KTH-0400</t>
  </si>
  <si>
    <t>KTH-0500</t>
  </si>
  <si>
    <t>Einführung in die Theologie aus praktisch-theologischer Sicht</t>
  </si>
  <si>
    <t>Einführung in die philosophischen Grundfragen der Theologie</t>
  </si>
  <si>
    <t>Leistungspunkte</t>
  </si>
  <si>
    <t>Note</t>
  </si>
  <si>
    <t>Aufbaumodule</t>
  </si>
  <si>
    <t>Note gewichtet</t>
  </si>
  <si>
    <t>Leistungspunkte effektiv</t>
  </si>
  <si>
    <t>KTH-0600</t>
  </si>
  <si>
    <t>KTH-0700</t>
  </si>
  <si>
    <t>KTH-0800</t>
  </si>
  <si>
    <t>KTH-0900</t>
  </si>
  <si>
    <t>KTH-1000</t>
  </si>
  <si>
    <t>KTH-1100</t>
  </si>
  <si>
    <t>KTH-1200</t>
  </si>
  <si>
    <t>KTH-1300</t>
  </si>
  <si>
    <t>KTH-1400</t>
  </si>
  <si>
    <t>Vertiefungsmodule</t>
  </si>
  <si>
    <t>KTH-1600</t>
  </si>
  <si>
    <t>KTH-1700</t>
  </si>
  <si>
    <t>KTH-1800</t>
  </si>
  <si>
    <t>KTH-1900</t>
  </si>
  <si>
    <t>KTH-2000</t>
  </si>
  <si>
    <t>KTH-2100</t>
  </si>
  <si>
    <t>KTH-2200</t>
  </si>
  <si>
    <t>KTH-2400</t>
  </si>
  <si>
    <t>Mensch und Schöpfung</t>
  </si>
  <si>
    <t>Gotteslehre</t>
  </si>
  <si>
    <t>Jesus Christus und die Gottesherrschaft</t>
  </si>
  <si>
    <t>Wege christlichen Denkens und Lebens</t>
  </si>
  <si>
    <t>Die Kirche als Mysterium und als Volk Gottes</t>
  </si>
  <si>
    <t>Dimensionen und Vollzüge des Glaubens</t>
  </si>
  <si>
    <t>Christliches Handeln in der Verantwortung für die Welt</t>
  </si>
  <si>
    <t>Glaubensvermittlung in heutiger Kultur und Gesellschaft</t>
  </si>
  <si>
    <t>Magisterarbeit</t>
  </si>
  <si>
    <t>Kirchliche Ordnung und liturgische Praxis</t>
  </si>
  <si>
    <t>Theologische Vermittlung und Bildung</t>
  </si>
  <si>
    <t>Christliche Ethik</t>
  </si>
  <si>
    <t>Fundamentaltheologie &amp; Philosophie</t>
  </si>
  <si>
    <t>Dogmatik</t>
  </si>
  <si>
    <t>Kirchengeschichte/ Historische Theologie</t>
  </si>
  <si>
    <t>Biblische Theologie</t>
  </si>
  <si>
    <t>eingebracht</t>
  </si>
  <si>
    <t>verbleibend</t>
  </si>
  <si>
    <t>Gesamtnote</t>
  </si>
  <si>
    <t>Modulnoten KTH-0100 bis KTH-1400 und KTH 2300 sowie Teilprüfungsnoten KTH-1500 A-D</t>
  </si>
  <si>
    <t>Modulnoten KTH16 bis KTH-22</t>
  </si>
  <si>
    <t>Note Magisterarbeit (KTH-24)</t>
  </si>
  <si>
    <t>Gewichtung</t>
  </si>
  <si>
    <t>Biblische Theologie im Diskurs</t>
  </si>
  <si>
    <t>Historische Theologie im Diskurs</t>
  </si>
  <si>
    <t>Systematische Theologie im Diskurs</t>
  </si>
  <si>
    <t>Praktische Theologie im Diskurs</t>
  </si>
  <si>
    <t>Theologie im Diskurs II: Forschung und Spezialisierung</t>
  </si>
  <si>
    <t>KTH-1500A</t>
  </si>
  <si>
    <t>KTH-1500B</t>
  </si>
  <si>
    <t>KTH-1500C</t>
  </si>
  <si>
    <t>KTH-1500D</t>
  </si>
  <si>
    <t>KTH-1500E</t>
  </si>
  <si>
    <t>KTH-1500F</t>
  </si>
  <si>
    <t>KTH-2300A</t>
  </si>
  <si>
    <t>KTH-2300B</t>
  </si>
  <si>
    <t>Gesamt</t>
  </si>
  <si>
    <t>Einleitung in das Alte Testament</t>
  </si>
  <si>
    <t>Bibelkunde des Alten Testaments</t>
  </si>
  <si>
    <t>Einleitung in das Neue Testament</t>
  </si>
  <si>
    <t>SWS</t>
  </si>
  <si>
    <t>Veranstaltungstitel</t>
  </si>
  <si>
    <t>Bibelkunde des Neuen Testaments</t>
  </si>
  <si>
    <t>Methoden der Exegese</t>
  </si>
  <si>
    <t>Modulbezeichnung</t>
  </si>
  <si>
    <t xml:space="preserve">Einführung in das wissenschaftliche Arbeiten  </t>
  </si>
  <si>
    <t>Kirchengeschichtliches Grundwissen I: Von den Anfängen bis ins Frümittelalter</t>
  </si>
  <si>
    <t>Kirchengeschichtliches Grundwissen II: Vom Hochmittelalter bis in die Gegenwart</t>
  </si>
  <si>
    <t>Alttestamentliche Wissenschaft</t>
  </si>
  <si>
    <t>Neutestamentliche Wissenschaft</t>
  </si>
  <si>
    <t>Alttestamentliche/Neutestamentliche Wissenschaft</t>
  </si>
  <si>
    <t>Alte Kirchengeschichte und Patrologie</t>
  </si>
  <si>
    <t>Mittlere und Neue Kirchengeschichte</t>
  </si>
  <si>
    <t>Essay</t>
  </si>
  <si>
    <t>Lehrstuhl</t>
  </si>
  <si>
    <t>LV1</t>
  </si>
  <si>
    <t>LV2</t>
  </si>
  <si>
    <t>LV3</t>
  </si>
  <si>
    <t>LV4</t>
  </si>
  <si>
    <t>LV5</t>
  </si>
  <si>
    <t>LV6</t>
  </si>
  <si>
    <t>Modulbeauftragter:</t>
  </si>
  <si>
    <t>Theologie als Glaubenswissenschaft</t>
  </si>
  <si>
    <t>Fundamentaltheologie</t>
  </si>
  <si>
    <t>Einführung in die Dogmatik</t>
  </si>
  <si>
    <t>Einführung in die Moraltheologie</t>
  </si>
  <si>
    <t>Moraltheologie</t>
  </si>
  <si>
    <t>Grundkurs Christliche Sozialethik</t>
  </si>
  <si>
    <t>Christliche Sozialethik</t>
  </si>
  <si>
    <t>Fundamentalliturgik</t>
  </si>
  <si>
    <t>Liturgiewissenschaft</t>
  </si>
  <si>
    <t>Einführung in das Kirchenrecht</t>
  </si>
  <si>
    <t>Kirchenrecht</t>
  </si>
  <si>
    <t>Einführung in die Pastoraltheologie</t>
  </si>
  <si>
    <t>Pastoraltheologie</t>
  </si>
  <si>
    <t>Religiöses Lernen heute</t>
  </si>
  <si>
    <t>Religionsdidaktik/Religionspädagogik</t>
  </si>
  <si>
    <t>Weisen der Weltbeziehung: Erkennen, Verstehen und Glauben</t>
  </si>
  <si>
    <t>Philosophie</t>
  </si>
  <si>
    <t>Philosophische Theologie I: Die Frage nach Gott in der antiken Philosophie</t>
  </si>
  <si>
    <t>Philosophische Theologie II: Die Frage nach Gott in der mittelalterlichen Philosophie und Theologie</t>
  </si>
  <si>
    <t>Schöpfungstheologie/Theologische Anthropologie</t>
  </si>
  <si>
    <t>Schöpfungstheologie und Menschenschöpfung im Alten Testament</t>
  </si>
  <si>
    <t>Zentrale Themen der theologisch-ethischen Tradition</t>
  </si>
  <si>
    <t>Philosophische Anthropologie und Philosophie des Geistes</t>
  </si>
  <si>
    <t>Die Botschaft Jesu und ihre Entfaltung in den synoptischen Evangelien</t>
  </si>
  <si>
    <t>Gotteslehre in der Patristik</t>
  </si>
  <si>
    <t>Trinitarische Gotteslehre</t>
  </si>
  <si>
    <t>Fundamentaltheologischer Zyklus 1: Der eine Gott in Glauben und Wissen</t>
  </si>
  <si>
    <t>Philosophische Gotteslehre</t>
  </si>
  <si>
    <t>Liste der möglichen Modulbeauftragten</t>
  </si>
  <si>
    <t>Titel</t>
  </si>
  <si>
    <t>Prof. Dr.</t>
  </si>
  <si>
    <t>Franz</t>
  </si>
  <si>
    <t>Sedlmeier</t>
  </si>
  <si>
    <t>Kerstin</t>
  </si>
  <si>
    <t>Schlögl-Flierl</t>
  </si>
  <si>
    <t>Angezeigter Name</t>
  </si>
  <si>
    <t>Prof. Dr. Dr.</t>
  </si>
  <si>
    <t>Jörg</t>
  </si>
  <si>
    <t>Ernesti</t>
  </si>
  <si>
    <t>Freie Notizen</t>
  </si>
  <si>
    <t xml:space="preserve">Prof. Dr. </t>
  </si>
  <si>
    <t>Peter</t>
  </si>
  <si>
    <t>Hofmann</t>
  </si>
  <si>
    <t>Josip</t>
  </si>
  <si>
    <t>Gregur</t>
  </si>
  <si>
    <t>Gregor</t>
  </si>
  <si>
    <t>Wurst</t>
  </si>
  <si>
    <t>Stefan</t>
  </si>
  <si>
    <t>Schreiber</t>
  </si>
  <si>
    <t>August</t>
  </si>
  <si>
    <t>Laumer</t>
  </si>
  <si>
    <t>Thomas</t>
  </si>
  <si>
    <t>Marschler</t>
  </si>
  <si>
    <t>Georg</t>
  </si>
  <si>
    <t>Langenhorst</t>
  </si>
  <si>
    <t>Elmar</t>
  </si>
  <si>
    <t>Güthoff</t>
  </si>
  <si>
    <t>Hausmanninger</t>
  </si>
  <si>
    <t>Liste der möglichen Prüfungsarten in Portfoliomodulen</t>
  </si>
  <si>
    <t>Prüfungsart</t>
  </si>
  <si>
    <t>Kommentar</t>
  </si>
  <si>
    <t>Hausarbeit</t>
  </si>
  <si>
    <t>Seminararbeit</t>
  </si>
  <si>
    <t>Lexikonartikel</t>
  </si>
  <si>
    <t>Johanneische/ Paulinische Theologie</t>
  </si>
  <si>
    <t>Christologie in der Patristik</t>
  </si>
  <si>
    <t>Christologie</t>
  </si>
  <si>
    <t>Fundamentaltheologischer Zyklus 2: Jesus Christus als Offenbarung Gottes</t>
  </si>
  <si>
    <t>Gewissen, Werte, Normen und Begründung sittlicher Urteile (Moraltheologie)</t>
  </si>
  <si>
    <t>Heilungs- und Verkündigungsdienst</t>
  </si>
  <si>
    <t>Biblische Spiritualität</t>
  </si>
  <si>
    <t>Theologie des geistlichen Lebens</t>
  </si>
  <si>
    <t>Kirchengeschichte des Mittelalters</t>
  </si>
  <si>
    <t>Mittlere und Neue Kirchengschichte</t>
  </si>
  <si>
    <t>Aspekte der Gemeindebildung und Institutionsentwicklung im Neuen Testament</t>
  </si>
  <si>
    <t>Kirchengeschichte der Reformationszeit und des Zeitalters der Konfessionalisierung</t>
  </si>
  <si>
    <t>Ekklesiologie</t>
  </si>
  <si>
    <t>Verfassungsrecht</t>
  </si>
  <si>
    <t>Allgemeine Sakramentenlehre</t>
  </si>
  <si>
    <t>Die Feier der Eucharistie als zentraler Glaubensvollzug der Kirche</t>
  </si>
  <si>
    <t>Spezielle Sakramentenlehre I - Sakramente der Initiation</t>
  </si>
  <si>
    <t>Sakramentenpastoral in religionspluraler Gesellschaft</t>
  </si>
  <si>
    <t>Ethisches Handeln im Alten Testament</t>
  </si>
  <si>
    <t>Brennpunkte katholischer Ehe- und Sexualmoral</t>
  </si>
  <si>
    <t>Gesellschaftliche Ordnungsstrukturen</t>
  </si>
  <si>
    <t>Staatskirchenrecht</t>
  </si>
  <si>
    <t>Philosophische Ethik: Personen, ihre Handlungen und ihre Pflichten</t>
  </si>
  <si>
    <t>Christliche Gemeinde im Dialog mit der Welt von heute: Mission und Diakonie</t>
  </si>
  <si>
    <t>Kultur, Medien, Ethik</t>
  </si>
  <si>
    <t>Feiern der Eingliederung in die Kirche - Taufe und Firmung</t>
  </si>
  <si>
    <t>Didaktik des katholischen Religionsunterrichts</t>
  </si>
  <si>
    <t>Das Alte Testament - Brücke zwischen Juden und Christen</t>
  </si>
  <si>
    <t>Das Urchristentum in seiner multireligiösen Welt</t>
  </si>
  <si>
    <t>Fundamentaltheologischer Zyklus 3: Kirchlichkeit und Religionen</t>
  </si>
  <si>
    <t>Über den Geschmack für das Unendliche - Religionsphiosophie</t>
  </si>
  <si>
    <t>Theologie im Diskurs I,1: Biblische Theologie</t>
  </si>
  <si>
    <t>Theologie im Diskurs I,2: Historische Theologie</t>
  </si>
  <si>
    <t>Theologie im Diskurs I,3: Systematische Theologie</t>
  </si>
  <si>
    <t>Berufsorientierung und Schlüsselqualifikationen I,1: Schulpraktikum</t>
  </si>
  <si>
    <t>Berufsorientierung und Schlüsselqualifikationen I,2: Offenes Praktikum</t>
  </si>
  <si>
    <t>Theologie im Diskurs I,4: Praktische Theologie</t>
  </si>
  <si>
    <t>Theologie des Geistlichen Lebens</t>
  </si>
  <si>
    <t>Elementarisierung</t>
  </si>
  <si>
    <t>Praktikumsbericht</t>
  </si>
  <si>
    <t>Die Botschaft der Propheten. Exegese eines ausgewählten Buches aus der prophetischen Literatur</t>
  </si>
  <si>
    <t>Psalmen und Weisheit in Israel. Exegese ausgewählter Texte aus den Psalmen und der Weisheitsliteratur</t>
  </si>
  <si>
    <t>Die Geschichtsbücher. Exegese ausgewählter Schriften aus der erzählenden Literatur Israels</t>
  </si>
  <si>
    <t>Briefliteratur im Neuen Testament I. Exegese ausgewählter Texte</t>
  </si>
  <si>
    <t>Briefliteratur im Neuen Testament II. Exegese ausgewählter Texte</t>
  </si>
  <si>
    <t>Erzählliteratur im Neuen Testament. Exegese ausgewählter Texte</t>
  </si>
  <si>
    <t>Entwicklungslinien im frühen Christentum</t>
  </si>
  <si>
    <t>Kirchengeschichte der neueren und neuesten Zeit</t>
  </si>
  <si>
    <t>Geschichte der christlichen Spiritualität</t>
  </si>
  <si>
    <t>Spezielle Sakramentenlehre II</t>
  </si>
  <si>
    <t>Eschatologie</t>
  </si>
  <si>
    <t>Gnadenlehre</t>
  </si>
  <si>
    <t>Fundamentaltheologischer Zyklus 4: Theologische Erkenntnislehre</t>
  </si>
  <si>
    <t>Ökumenische Theologie</t>
  </si>
  <si>
    <t>Philosophische Hermeneutik und Philosophische Theologie im gegenwärtigen Kontext</t>
  </si>
  <si>
    <t>Profile der Philosophiegeschichte der Gegenwart und ihre Bedeutung für die Theologie</t>
  </si>
  <si>
    <t>Ethische Problemfelder am Anfang des Lebens</t>
  </si>
  <si>
    <t>Ethische Problemfelder am Ende des Lebens</t>
  </si>
  <si>
    <t>Spezielle Sozialethik</t>
  </si>
  <si>
    <t>Ethikbegründung</t>
  </si>
  <si>
    <t>Kontexte und seelsorgliche Handlungsfelder der Pastoral</t>
  </si>
  <si>
    <t>Religiöse Bildung</t>
  </si>
  <si>
    <t>Homiletik</t>
  </si>
  <si>
    <t>Liturgiefähigkeit und -bereitschaft des (modernen) Menschen und spezielle Aspekte der Liturgie</t>
  </si>
  <si>
    <t>Kirchenrechtliche Vertiefung I - Eherecht</t>
  </si>
  <si>
    <t>Kirchenrechtliche Vertiefung II - Weihe, Heilungssakramente, Sakramentalien, Liturgisches Recht</t>
  </si>
  <si>
    <t>Berufsorientierung und Schlüsselqualifikationen II, 1: Pastoralpraktikum</t>
  </si>
  <si>
    <t>Lehrstuhl / Professur</t>
  </si>
  <si>
    <t>Professur für Kirchengeschichte, unter besonderer Berücksichtigung der mittelalterlichen und neuzeitlichen Kirchengeschichte</t>
  </si>
  <si>
    <t>Lehrstuhl für Kirchengeschichte, unter besonderer Berücksichtigung der Alten Kirchengeschichte und Patrologie</t>
  </si>
  <si>
    <t>Lehrstuhl für Alttestamentliche Wissenschaft</t>
  </si>
  <si>
    <t>Lehrstuhl für Neutestamentliche Wissenschaft</t>
  </si>
  <si>
    <t>Akad. Dir. Dr.</t>
  </si>
  <si>
    <t>Roth</t>
  </si>
  <si>
    <t>Griechisch und Latein</t>
  </si>
  <si>
    <t>Historische Theologie</t>
  </si>
  <si>
    <t>Lehrstuhl für Fundamentaltheologie</t>
  </si>
  <si>
    <t>Systematische Theologie</t>
  </si>
  <si>
    <t>Lehrstuhl für Dogmatik</t>
  </si>
  <si>
    <t>Lehrstuhl für Moraltheologie</t>
  </si>
  <si>
    <t>Professur für Christliche Sozialethik</t>
  </si>
  <si>
    <t>Manfred</t>
  </si>
  <si>
    <t>Negele</t>
  </si>
  <si>
    <t>Professur für Philosophie</t>
  </si>
  <si>
    <t>Lehrstuhl für Didaktik des katholischen Religionsunterrichts und Religionspädagogik</t>
  </si>
  <si>
    <t>Praktische Theologie</t>
  </si>
  <si>
    <t>Professur für Liturgiewissenschaft</t>
  </si>
  <si>
    <t>Professur für Pastoraltheologie</t>
  </si>
  <si>
    <t>Wolfgang</t>
  </si>
  <si>
    <t>Vogl</t>
  </si>
  <si>
    <t>Stiftungsjuniorprofessur für Theologie des geistlichen Lebens</t>
  </si>
  <si>
    <t>Fach Kirchenrecht</t>
  </si>
  <si>
    <t>Fachbereich</t>
  </si>
  <si>
    <t>mündliche
GMP</t>
  </si>
  <si>
    <t>schriftliche
GMP</t>
  </si>
  <si>
    <t>mündliche GMP</t>
  </si>
  <si>
    <t>&gt;&gt; zurück zur Übersicht &lt;&lt;</t>
  </si>
  <si>
    <t>Beteiligungsnachweis</t>
  </si>
  <si>
    <t>Zwei Kommentare</t>
  </si>
  <si>
    <t>Mündliche Prüfung</t>
  </si>
  <si>
    <t>Schulpraktikum</t>
  </si>
  <si>
    <t>Offenes Praktikum</t>
  </si>
  <si>
    <t>Biblische Theologie (A: Altes Testament, B: Neues Testament)</t>
  </si>
  <si>
    <t>Pastoralpraktikum</t>
  </si>
  <si>
    <t>KTH-2300C-F</t>
  </si>
  <si>
    <t>Berufsorientierung und Schlüsselqualifikationen (C, D, E oder F)</t>
  </si>
  <si>
    <t>Liste auswählbarer Veranstaltungstitel</t>
  </si>
  <si>
    <t>Liste auswählbarer Lehrstühle</t>
  </si>
  <si>
    <t>(jeweils vorgegeben)</t>
  </si>
  <si>
    <t>KTH-2300 C-F</t>
  </si>
  <si>
    <t>Zeitgeschichte des Alten/Neuen Testaments</t>
  </si>
  <si>
    <t>Die Rede von Gott im Alten Testament</t>
  </si>
  <si>
    <t>Prophetie und Eschatologie</t>
  </si>
  <si>
    <t>Grundkurs Homiletik I+II</t>
  </si>
  <si>
    <t>Praktikumsprotokoll</t>
  </si>
  <si>
    <t>Theologie im Diskurs II: Forschung und Spezialisierung (gleiches Fach wie Magisterarbeit!)</t>
  </si>
  <si>
    <t>bestanden</t>
  </si>
  <si>
    <t>-</t>
  </si>
  <si>
    <t>OK?</t>
  </si>
  <si>
    <t>Nachname*</t>
  </si>
  <si>
    <t>Vorname*</t>
  </si>
  <si>
    <t>*Pflichtfelder</t>
  </si>
  <si>
    <t>Rhetorik / Stimmbildung, für Priesteramtskandidaten</t>
  </si>
  <si>
    <t>Medien und Kommunikation</t>
  </si>
  <si>
    <t>Praktische pastorale Kompetenz</t>
  </si>
  <si>
    <t>Psychologie für die pastorale Praxis</t>
  </si>
  <si>
    <t>Semester</t>
  </si>
  <si>
    <t>+</t>
  </si>
  <si>
    <t>~</t>
  </si>
  <si>
    <t>Prüfung abgelegt, Arbeit geschrieben etc.</t>
  </si>
  <si>
    <t>Prüfung durchgefallen, Arbeit noch nicht abgegeben etc.</t>
  </si>
  <si>
    <t>Vorlesung noch nicht belegt etc.</t>
  </si>
  <si>
    <t>Individuelle Wahlmöglichkeiten, z.B.</t>
  </si>
  <si>
    <t>Stundenprotokoll</t>
  </si>
  <si>
    <t>Statement</t>
  </si>
  <si>
    <t>Unbenotete Module</t>
  </si>
  <si>
    <t xml:space="preserve"> </t>
  </si>
  <si>
    <t>1, wenn mind.
 eine Note vorhanden</t>
  </si>
  <si>
    <t>Verhältnis Christentum zum Judentum und zu anderen Religionen</t>
  </si>
  <si>
    <t>Wirklichkeitsbegriff und Wirklichkeitserfahrung - Grundfragen der Metaphysik und ihre theol. Implikationen</t>
  </si>
  <si>
    <t>Prof. Dr. Franz Sedlmeier</t>
  </si>
  <si>
    <t>Prof. Dr. Dr. Jörg Ernesti</t>
  </si>
  <si>
    <t>Prof. Dr. August Laumer</t>
  </si>
  <si>
    <t>Prof. Dr. Manfred Negele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</si>
</sst>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
  </numFmts>
  <fonts count="49"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8"/>
      <color theme="0" tint="-0.34998626667073579"/>
      <name val="Calibri"/>
      <family val="2"/>
      <scheme val="minor"/>
    </font>
    <font>
      <b/>
      <sz val="11"/>
      <name val="Calibri"/>
      <family val="2"/>
      <scheme val="minor"/>
    </font>
    <font>
      <b/>
      <sz val="11"/>
      <color indexed="81"/>
      <name val="Segoe UI"/>
      <family val="2"/>
    </font>
    <font>
      <sz val="11"/>
      <color indexed="81"/>
      <name val="Segoe UI"/>
      <family val="2"/>
    </font>
    <font>
      <b/>
      <u/>
      <sz val="14"/>
      <color indexed="81"/>
      <name val="Segoe UI"/>
      <family val="2"/>
    </font>
    <font>
      <b/>
      <sz val="18"/>
      <color theme="1"/>
      <name val="Calibri"/>
      <family val="2"/>
      <scheme val="minor"/>
    </font>
    <font>
      <sz val="14"/>
      <color theme="1"/>
      <name val="Calibri"/>
      <family val="2"/>
      <scheme val="minor"/>
    </font>
    <font>
      <sz val="11"/>
      <color theme="0" tint="-0.34998626667073579"/>
      <name val="Calibri"/>
      <family val="2"/>
      <scheme val="minor"/>
    </font>
    <font>
      <b/>
      <sz val="22"/>
      <color rgb="FFC00000"/>
      <name val="Calibri"/>
      <family val="2"/>
      <scheme val="minor"/>
    </font>
    <font>
      <sz val="11"/>
      <color theme="0" tint="-0.249977111117893"/>
      <name val="Calibri"/>
      <family val="2"/>
      <scheme val="minor"/>
    </font>
    <font>
      <sz val="9"/>
      <color theme="1"/>
      <name val="Calibri"/>
      <family val="2"/>
      <scheme val="minor"/>
    </font>
    <font>
      <b/>
      <sz val="24"/>
      <color rgb="FFFF0000"/>
      <name val="Calibri"/>
      <family val="2"/>
      <scheme val="minor"/>
    </font>
    <font>
      <sz val="8"/>
      <color theme="0" tint="-0.499984740745262"/>
      <name val="Calibri"/>
      <family val="2"/>
      <scheme val="minor"/>
    </font>
    <font>
      <u/>
      <sz val="11"/>
      <color theme="10"/>
      <name val="Calibri"/>
      <family val="2"/>
      <scheme val="minor"/>
    </font>
    <font>
      <b/>
      <sz val="9"/>
      <color theme="1"/>
      <name val="Calibri"/>
      <family val="2"/>
      <scheme val="minor"/>
    </font>
    <font>
      <i/>
      <sz val="9"/>
      <color theme="1"/>
      <name val="Calibri"/>
      <family val="2"/>
      <scheme val="minor"/>
    </font>
    <font>
      <sz val="8"/>
      <color theme="1"/>
      <name val="Calibri"/>
      <family val="2"/>
      <scheme val="minor"/>
    </font>
    <font>
      <b/>
      <sz val="9"/>
      <name val="Calibri"/>
      <family val="2"/>
      <scheme val="minor"/>
    </font>
    <font>
      <sz val="8"/>
      <name val="Calibri"/>
      <family val="2"/>
      <scheme val="minor"/>
    </font>
    <font>
      <u/>
      <sz val="10"/>
      <color theme="10"/>
      <name val="Calibri"/>
      <family val="2"/>
      <scheme val="minor"/>
    </font>
    <font>
      <b/>
      <sz val="8"/>
      <color theme="0" tint="-0.34998626667073579"/>
      <name val="Calibri"/>
      <family val="2"/>
      <scheme val="minor"/>
    </font>
    <font>
      <i/>
      <sz val="11"/>
      <color theme="1"/>
      <name val="Calibri"/>
      <family val="2"/>
      <scheme val="minor"/>
    </font>
    <font>
      <b/>
      <sz val="12"/>
      <color theme="6" tint="-0.249977111117893"/>
      <name val="Calibri"/>
      <family val="2"/>
      <scheme val="minor"/>
    </font>
    <font>
      <sz val="12"/>
      <color theme="6" tint="-0.249977111117893"/>
      <name val="Calibri"/>
      <family val="2"/>
      <scheme val="minor"/>
    </font>
    <font>
      <b/>
      <sz val="14"/>
      <color theme="6" tint="-0.249977111117893"/>
      <name val="Calibri"/>
      <family val="2"/>
      <scheme val="minor"/>
    </font>
    <font>
      <sz val="11"/>
      <color theme="6" tint="-0.249977111117893"/>
      <name val="Calibri"/>
      <family val="2"/>
      <scheme val="minor"/>
    </font>
    <font>
      <b/>
      <sz val="9"/>
      <color theme="6" tint="-0.249977111117893"/>
      <name val="Calibri"/>
      <family val="2"/>
      <scheme val="minor"/>
    </font>
    <font>
      <sz val="9"/>
      <color theme="6" tint="-0.249977111117893"/>
      <name val="Calibri"/>
      <family val="2"/>
      <scheme val="minor"/>
    </font>
    <font>
      <b/>
      <sz val="8"/>
      <color theme="0" tint="-0.14999847407452621"/>
      <name val="Calibri"/>
      <family val="2"/>
      <scheme val="minor"/>
    </font>
    <font>
      <sz val="9"/>
      <name val="Calibri"/>
      <family val="2"/>
      <scheme val="minor"/>
    </font>
    <font>
      <b/>
      <i/>
      <sz val="11"/>
      <name val="Calibri"/>
      <family val="2"/>
      <scheme val="minor"/>
    </font>
    <font>
      <b/>
      <sz val="14"/>
      <name val="Calibri"/>
      <family val="2"/>
      <scheme val="minor"/>
    </font>
    <font>
      <u/>
      <sz val="8"/>
      <color theme="10"/>
      <name val="Calibri"/>
      <family val="2"/>
      <scheme val="minor"/>
    </font>
    <font>
      <sz val="8"/>
      <color theme="6" tint="-0.249977111117893"/>
      <name val="Calibri"/>
      <family val="2"/>
      <scheme val="minor"/>
    </font>
    <font>
      <b/>
      <sz val="10"/>
      <color theme="6" tint="-0.249977111117893"/>
      <name val="Calibri"/>
      <family val="2"/>
      <scheme val="minor"/>
    </font>
    <font>
      <sz val="9"/>
      <color theme="2" tint="-0.24994659260841701"/>
      <name val="Calibri"/>
      <family val="2"/>
      <scheme val="minor"/>
    </font>
    <font>
      <sz val="8"/>
      <color theme="2" tint="-0.24994659260841701"/>
      <name val="Calibri"/>
      <family val="2"/>
      <scheme val="minor"/>
    </font>
    <font>
      <b/>
      <sz val="14"/>
      <color theme="2" tint="-0.24994659260841701"/>
      <name val="Calibri"/>
      <family val="2"/>
      <scheme val="minor"/>
    </font>
    <font>
      <sz val="11"/>
      <color theme="2" tint="-0.24994659260841701"/>
      <name val="Calibri"/>
      <family val="2"/>
      <scheme val="minor"/>
    </font>
    <font>
      <b/>
      <sz val="18"/>
      <color theme="2" tint="-0.24994659260841701"/>
      <name val="Calibri"/>
      <family val="2"/>
      <scheme val="minor"/>
    </font>
    <font>
      <b/>
      <sz val="9"/>
      <color theme="2" tint="-0.24994659260841701"/>
      <name val="Calibri"/>
      <family val="2"/>
      <scheme val="minor"/>
    </font>
    <font>
      <b/>
      <sz val="8"/>
      <color theme="2" tint="-0.24994659260841701"/>
      <name val="Calibri"/>
      <family val="2"/>
      <scheme val="minor"/>
    </font>
    <font>
      <b/>
      <sz val="8"/>
      <color theme="2" tint="-0.249977111117893"/>
      <name val="Calibri"/>
      <family val="2"/>
      <scheme val="minor"/>
    </font>
    <font>
      <sz val="11"/>
      <color theme="2" tint="-0.249977111117893"/>
      <name val="Calibri"/>
      <family val="2"/>
      <scheme val="minor"/>
    </font>
    <font>
      <sz val="8"/>
      <color theme="2" tint="-0.249977111117893"/>
      <name val="Calibri"/>
      <family val="2"/>
      <scheme val="minor"/>
    </font>
  </fonts>
  <fills count="11">
    <fill>
      <patternFill patternType="none"/>
    </fill>
    <fill>
      <patternFill patternType="gray125"/>
    </fill>
    <fill>
      <patternFill patternType="solid">
        <fgColor theme="5"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0" tint="-0.34998626667073579"/>
        <bgColor indexed="64"/>
      </patternFill>
    </fill>
    <fill>
      <patternFill patternType="solid">
        <fgColor rgb="FFFF00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double">
        <color theme="0" tint="-0.3499862666707357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medium">
        <color indexed="64"/>
      </top>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theme="6"/>
      </left>
      <right style="medium">
        <color theme="6"/>
      </right>
      <top style="medium">
        <color theme="6"/>
      </top>
      <bottom/>
      <diagonal/>
    </border>
    <border>
      <left style="medium">
        <color theme="6"/>
      </left>
      <right style="medium">
        <color theme="6"/>
      </right>
      <top/>
      <bottom/>
      <diagonal/>
    </border>
    <border>
      <left style="medium">
        <color theme="6"/>
      </left>
      <right style="medium">
        <color theme="6"/>
      </right>
      <top/>
      <bottom style="medium">
        <color theme="6"/>
      </bottom>
      <diagonal/>
    </border>
    <border>
      <left/>
      <right/>
      <top style="thick">
        <color theme="6"/>
      </top>
      <bottom style="thick">
        <color theme="6"/>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ck">
        <color theme="6"/>
      </top>
      <bottom/>
      <diagonal/>
    </border>
    <border>
      <left style="medium">
        <color theme="6"/>
      </left>
      <right style="medium">
        <color theme="6"/>
      </right>
      <top style="medium">
        <color theme="6"/>
      </top>
      <bottom style="thin">
        <color theme="6"/>
      </bottom>
      <diagonal/>
    </border>
    <border>
      <left style="medium">
        <color indexed="64"/>
      </left>
      <right style="medium">
        <color indexed="64"/>
      </right>
      <top style="thick">
        <color indexed="64"/>
      </top>
      <bottom style="thick">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theme="6"/>
      </left>
      <right style="medium">
        <color theme="6"/>
      </right>
      <top style="thin">
        <color theme="6"/>
      </top>
      <bottom style="thin">
        <color theme="6"/>
      </bottom>
      <diagonal/>
    </border>
    <border>
      <left style="medium">
        <color theme="2" tint="-0.24994659260841701"/>
      </left>
      <right/>
      <top style="medium">
        <color theme="2" tint="-0.24994659260841701"/>
      </top>
      <bottom style="medium">
        <color theme="2" tint="-0.24994659260841701"/>
      </bottom>
      <diagonal/>
    </border>
    <border>
      <left style="medium">
        <color theme="2" tint="-0.24994659260841701"/>
      </left>
      <right style="medium">
        <color theme="2" tint="-0.24994659260841701"/>
      </right>
      <top style="medium">
        <color theme="2" tint="-0.24994659260841701"/>
      </top>
      <bottom style="thin">
        <color theme="2" tint="-0.24994659260841701"/>
      </bottom>
      <diagonal/>
    </border>
    <border>
      <left style="medium">
        <color theme="2" tint="-0.24994659260841701"/>
      </left>
      <right style="medium">
        <color theme="2" tint="-0.24994659260841701"/>
      </right>
      <top style="thin">
        <color theme="2" tint="-0.24994659260841701"/>
      </top>
      <bottom style="medium">
        <color theme="2" tint="-0.24994659260841701"/>
      </bottom>
      <diagonal/>
    </border>
  </borders>
  <cellStyleXfs count="2">
    <xf numFmtId="0" fontId="0" fillId="0" borderId="0"/>
    <xf numFmtId="0" fontId="17" fillId="0" borderId="0" applyNumberFormat="0" applyFill="0" applyBorder="0" applyAlignment="0" applyProtection="0"/>
  </cellStyleXfs>
  <cellXfs count="334">
    <xf numFmtId="0" fontId="0" fillId="0" borderId="0" xfId="0"/>
    <xf numFmtId="0" fontId="0" fillId="0" borderId="0" xfId="0" applyAlignment="1" applyProtection="1">
      <alignment vertical="top"/>
    </xf>
    <xf numFmtId="0" fontId="0" fillId="0" borderId="0" xfId="0" applyProtection="1"/>
    <xf numFmtId="0" fontId="0" fillId="4" borderId="1" xfId="0" applyFill="1" applyBorder="1" applyAlignment="1" applyProtection="1">
      <alignment horizontal="center"/>
    </xf>
    <xf numFmtId="0" fontId="0" fillId="4" borderId="7" xfId="0" applyFill="1" applyBorder="1" applyAlignment="1" applyProtection="1">
      <alignment horizontal="center"/>
    </xf>
    <xf numFmtId="0" fontId="0" fillId="0" borderId="0" xfId="0" applyFill="1" applyBorder="1" applyAlignment="1" applyProtection="1">
      <alignment vertical="top"/>
    </xf>
    <xf numFmtId="0" fontId="0" fillId="0" borderId="0" xfId="0" applyFill="1" applyBorder="1" applyProtection="1"/>
    <xf numFmtId="0" fontId="16" fillId="0" borderId="0" xfId="0" applyFont="1" applyFill="1" applyBorder="1" applyAlignment="1" applyProtection="1">
      <alignment horizontal="center"/>
    </xf>
    <xf numFmtId="164" fontId="4" fillId="0" borderId="0" xfId="0" applyNumberFormat="1" applyFont="1" applyFill="1" applyBorder="1" applyAlignment="1" applyProtection="1">
      <alignment horizontal="center"/>
    </xf>
    <xf numFmtId="0" fontId="3" fillId="0" borderId="0" xfId="0" applyFont="1" applyFill="1" applyBorder="1" applyAlignment="1" applyProtection="1">
      <alignment vertical="top"/>
    </xf>
    <xf numFmtId="2" fontId="3" fillId="4" borderId="11" xfId="0" applyNumberFormat="1" applyFont="1" applyFill="1" applyBorder="1" applyAlignment="1" applyProtection="1">
      <alignment horizontal="center"/>
    </xf>
    <xf numFmtId="2" fontId="3" fillId="4" borderId="14" xfId="0" applyNumberFormat="1" applyFont="1" applyFill="1" applyBorder="1" applyAlignment="1" applyProtection="1">
      <alignment horizontal="center"/>
    </xf>
    <xf numFmtId="0" fontId="3" fillId="0" borderId="0" xfId="0" applyFont="1" applyFill="1" applyBorder="1" applyProtection="1"/>
    <xf numFmtId="0" fontId="3" fillId="0" borderId="0" xfId="0" applyFont="1" applyFill="1" applyBorder="1" applyAlignment="1" applyProtection="1">
      <alignment horizontal="right"/>
    </xf>
    <xf numFmtId="2" fontId="3" fillId="0" borderId="0" xfId="0" applyNumberFormat="1" applyFont="1" applyFill="1" applyBorder="1" applyAlignment="1" applyProtection="1">
      <alignment horizontal="center"/>
    </xf>
    <xf numFmtId="0" fontId="0" fillId="2" borderId="1" xfId="0" applyFill="1" applyBorder="1" applyAlignment="1" applyProtection="1">
      <alignment horizontal="center"/>
    </xf>
    <xf numFmtId="0" fontId="0" fillId="2" borderId="24" xfId="0" applyFill="1" applyBorder="1" applyAlignment="1" applyProtection="1">
      <alignment horizontal="center"/>
    </xf>
    <xf numFmtId="0" fontId="0" fillId="2" borderId="7" xfId="0" applyFill="1" applyBorder="1" applyAlignment="1" applyProtection="1">
      <alignment horizontal="center"/>
    </xf>
    <xf numFmtId="2" fontId="3" fillId="2" borderId="11" xfId="0" applyNumberFormat="1" applyFont="1" applyFill="1" applyBorder="1" applyAlignment="1" applyProtection="1">
      <alignment horizontal="center"/>
    </xf>
    <xf numFmtId="2" fontId="3" fillId="2" borderId="14" xfId="0" applyNumberFormat="1" applyFont="1" applyFill="1" applyBorder="1" applyAlignment="1" applyProtection="1">
      <alignment horizontal="center"/>
    </xf>
    <xf numFmtId="0" fontId="0" fillId="3" borderId="1" xfId="0" applyFill="1" applyBorder="1" applyAlignment="1" applyProtection="1">
      <alignment horizontal="center"/>
    </xf>
    <xf numFmtId="0" fontId="0" fillId="3" borderId="7" xfId="0" applyFill="1" applyBorder="1" applyAlignment="1" applyProtection="1">
      <alignment horizontal="center"/>
    </xf>
    <xf numFmtId="2" fontId="3" fillId="3" borderId="11" xfId="0" applyNumberFormat="1" applyFont="1" applyFill="1" applyBorder="1" applyAlignment="1" applyProtection="1">
      <alignment horizontal="center"/>
    </xf>
    <xf numFmtId="2" fontId="3" fillId="3" borderId="14" xfId="0" applyNumberFormat="1" applyFont="1" applyFill="1" applyBorder="1" applyAlignment="1" applyProtection="1">
      <alignment horizontal="center"/>
    </xf>
    <xf numFmtId="0" fontId="0" fillId="0" borderId="17" xfId="0" applyBorder="1" applyAlignment="1" applyProtection="1">
      <alignment vertical="top"/>
    </xf>
    <xf numFmtId="0" fontId="0" fillId="0" borderId="17" xfId="0" applyBorder="1" applyProtection="1"/>
    <xf numFmtId="0" fontId="1" fillId="0" borderId="0" xfId="0" applyFont="1" applyFill="1" applyBorder="1" applyAlignment="1" applyProtection="1"/>
    <xf numFmtId="0" fontId="5" fillId="5" borderId="20" xfId="0" applyFont="1" applyFill="1" applyBorder="1" applyAlignment="1" applyProtection="1">
      <alignment horizontal="center"/>
    </xf>
    <xf numFmtId="1" fontId="16" fillId="0" borderId="0" xfId="0" applyNumberFormat="1" applyFont="1" applyFill="1" applyAlignment="1" applyProtection="1">
      <alignment horizontal="center"/>
    </xf>
    <xf numFmtId="2" fontId="3" fillId="5" borderId="11" xfId="0" applyNumberFormat="1" applyFont="1" applyFill="1" applyBorder="1" applyAlignment="1" applyProtection="1">
      <alignment horizontal="center"/>
    </xf>
    <xf numFmtId="2" fontId="3" fillId="5" borderId="14" xfId="0" applyNumberFormat="1" applyFont="1" applyFill="1" applyBorder="1" applyAlignment="1" applyProtection="1">
      <alignment horizontal="center"/>
    </xf>
    <xf numFmtId="0" fontId="13" fillId="0" borderId="0" xfId="0" applyFont="1" applyBorder="1" applyAlignment="1" applyProtection="1">
      <alignment horizontal="center"/>
    </xf>
    <xf numFmtId="2" fontId="0" fillId="6" borderId="29" xfId="0" applyNumberFormat="1" applyFont="1" applyFill="1" applyBorder="1" applyAlignment="1" applyProtection="1">
      <alignment horizontal="center" vertical="center"/>
    </xf>
    <xf numFmtId="0" fontId="10" fillId="0" borderId="0" xfId="0" applyFont="1" applyProtection="1"/>
    <xf numFmtId="2" fontId="11" fillId="0" borderId="0" xfId="0" applyNumberFormat="1" applyFont="1" applyAlignment="1" applyProtection="1">
      <alignment horizontal="center"/>
    </xf>
    <xf numFmtId="164" fontId="11" fillId="0" borderId="0" xfId="0" applyNumberFormat="1" applyFont="1" applyAlignment="1" applyProtection="1">
      <alignment horizontal="center"/>
    </xf>
    <xf numFmtId="1" fontId="11" fillId="0" borderId="0" xfId="0" applyNumberFormat="1" applyFont="1" applyAlignment="1" applyProtection="1">
      <alignment horizontal="center"/>
    </xf>
    <xf numFmtId="2" fontId="0" fillId="6" borderId="5" xfId="0" applyNumberFormat="1" applyFont="1" applyFill="1" applyBorder="1" applyAlignment="1" applyProtection="1">
      <alignment horizontal="center" vertical="center"/>
    </xf>
    <xf numFmtId="2" fontId="0" fillId="6" borderId="8" xfId="0" applyNumberFormat="1" applyFont="1" applyFill="1" applyBorder="1" applyAlignment="1" applyProtection="1">
      <alignment horizontal="center" vertical="center"/>
    </xf>
    <xf numFmtId="165" fontId="12" fillId="0" borderId="0" xfId="0" applyNumberFormat="1" applyFont="1" applyFill="1" applyBorder="1" applyAlignment="1" applyProtection="1">
      <alignment vertical="center"/>
    </xf>
    <xf numFmtId="2" fontId="15" fillId="6" borderId="20" xfId="0" applyNumberFormat="1" applyFont="1" applyFill="1" applyBorder="1" applyAlignment="1" applyProtection="1">
      <alignment horizontal="center" vertical="center"/>
    </xf>
    <xf numFmtId="0" fontId="14" fillId="0" borderId="0" xfId="0" applyFont="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20" fillId="4" borderId="9" xfId="0" applyFont="1" applyFill="1" applyBorder="1" applyAlignment="1" applyProtection="1">
      <alignment vertical="center"/>
    </xf>
    <xf numFmtId="0" fontId="20" fillId="4" borderId="36" xfId="0" applyFont="1" applyFill="1" applyBorder="1" applyAlignment="1" applyProtection="1">
      <alignment vertical="center"/>
    </xf>
    <xf numFmtId="0" fontId="20" fillId="4" borderId="36" xfId="0" applyFont="1" applyFill="1" applyBorder="1" applyAlignment="1" applyProtection="1">
      <alignment horizontal="center" vertical="center"/>
    </xf>
    <xf numFmtId="0" fontId="20" fillId="4" borderId="38" xfId="0" applyFont="1" applyFill="1" applyBorder="1" applyAlignment="1" applyProtection="1">
      <alignment horizontal="center" vertical="center"/>
    </xf>
    <xf numFmtId="0" fontId="20" fillId="4" borderId="21" xfId="0" applyFont="1" applyFill="1" applyBorder="1" applyAlignment="1" applyProtection="1">
      <alignment vertical="center"/>
    </xf>
    <xf numFmtId="0" fontId="20" fillId="4" borderId="35" xfId="0" applyFont="1" applyFill="1" applyBorder="1" applyAlignment="1" applyProtection="1">
      <alignment vertical="center"/>
    </xf>
    <xf numFmtId="0" fontId="20" fillId="4" borderId="35" xfId="0" applyFont="1" applyFill="1" applyBorder="1" applyAlignment="1" applyProtection="1">
      <alignment horizontal="center" vertical="center"/>
    </xf>
    <xf numFmtId="0" fontId="20" fillId="4" borderId="39"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14" fillId="0" borderId="0" xfId="0" applyFont="1" applyBorder="1" applyAlignment="1" applyProtection="1">
      <alignment vertical="center"/>
    </xf>
    <xf numFmtId="0" fontId="20" fillId="4" borderId="31" xfId="0" applyFont="1" applyFill="1" applyBorder="1" applyAlignment="1" applyProtection="1">
      <alignment vertical="center"/>
    </xf>
    <xf numFmtId="0" fontId="20" fillId="4" borderId="37" xfId="0" applyFont="1" applyFill="1" applyBorder="1" applyAlignment="1" applyProtection="1">
      <alignment vertical="center"/>
    </xf>
    <xf numFmtId="0" fontId="20" fillId="4" borderId="37" xfId="0" applyFont="1" applyFill="1" applyBorder="1" applyAlignment="1" applyProtection="1">
      <alignment horizontal="center" vertical="center"/>
    </xf>
    <xf numFmtId="0" fontId="20" fillId="4" borderId="40" xfId="0" applyFont="1" applyFill="1" applyBorder="1" applyAlignment="1" applyProtection="1">
      <alignment horizontal="center" vertical="center"/>
    </xf>
    <xf numFmtId="0" fontId="0" fillId="0" borderId="0" xfId="0" applyAlignment="1" applyProtection="1">
      <alignment vertical="center"/>
    </xf>
    <xf numFmtId="0" fontId="20" fillId="2" borderId="9" xfId="0" applyFont="1" applyFill="1" applyBorder="1" applyAlignment="1" applyProtection="1">
      <alignment vertical="center"/>
    </xf>
    <xf numFmtId="0" fontId="20" fillId="2" borderId="36" xfId="0" applyFont="1" applyFill="1" applyBorder="1" applyAlignment="1" applyProtection="1">
      <alignment vertical="center"/>
    </xf>
    <xf numFmtId="0" fontId="20" fillId="2" borderId="36"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35" xfId="0" applyFont="1" applyFill="1" applyBorder="1" applyAlignment="1" applyProtection="1">
      <alignment vertical="center"/>
    </xf>
    <xf numFmtId="0" fontId="20" fillId="2" borderId="35" xfId="0" applyFont="1" applyFill="1" applyBorder="1" applyAlignment="1" applyProtection="1">
      <alignment horizontal="center" vertical="center"/>
    </xf>
    <xf numFmtId="0" fontId="20" fillId="2" borderId="44"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0" fillId="2" borderId="31"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7" xfId="0" applyFont="1" applyFill="1" applyBorder="1" applyAlignment="1" applyProtection="1">
      <alignment horizontal="center" vertical="center"/>
    </xf>
    <xf numFmtId="0" fontId="20" fillId="2" borderId="45" xfId="0"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Alignment="1" applyProtection="1">
      <alignment horizontal="center" vertical="center"/>
    </xf>
    <xf numFmtId="0" fontId="20" fillId="3" borderId="9" xfId="0" applyFont="1" applyFill="1" applyBorder="1" applyAlignment="1" applyProtection="1">
      <alignment vertical="center"/>
    </xf>
    <xf numFmtId="0" fontId="20" fillId="3" borderId="36" xfId="0" applyFont="1" applyFill="1" applyBorder="1" applyAlignment="1" applyProtection="1">
      <alignment vertical="center"/>
    </xf>
    <xf numFmtId="0" fontId="20" fillId="3" borderId="36" xfId="0" applyFont="1" applyFill="1" applyBorder="1" applyAlignment="1" applyProtection="1">
      <alignment horizontal="center" vertical="center"/>
    </xf>
    <xf numFmtId="0" fontId="20" fillId="3" borderId="43" xfId="0" applyFont="1" applyFill="1" applyBorder="1" applyAlignment="1" applyProtection="1">
      <alignment horizontal="center" vertical="center"/>
    </xf>
    <xf numFmtId="0" fontId="20" fillId="3" borderId="21" xfId="0" applyFont="1" applyFill="1" applyBorder="1" applyAlignment="1" applyProtection="1">
      <alignment vertical="center"/>
    </xf>
    <xf numFmtId="0" fontId="20" fillId="3" borderId="35" xfId="0" applyFont="1" applyFill="1" applyBorder="1" applyAlignment="1" applyProtection="1">
      <alignment vertical="center"/>
    </xf>
    <xf numFmtId="0" fontId="20" fillId="3" borderId="35" xfId="0" applyFont="1" applyFill="1" applyBorder="1" applyAlignment="1" applyProtection="1">
      <alignment horizontal="center" vertical="center"/>
    </xf>
    <xf numFmtId="0" fontId="20" fillId="3" borderId="44" xfId="0" applyFont="1" applyFill="1" applyBorder="1" applyAlignment="1" applyProtection="1">
      <alignment horizontal="center" vertical="center"/>
    </xf>
    <xf numFmtId="0" fontId="20" fillId="3" borderId="31" xfId="0" applyFont="1" applyFill="1" applyBorder="1" applyAlignment="1" applyProtection="1">
      <alignment vertical="center"/>
    </xf>
    <xf numFmtId="0" fontId="20" fillId="3" borderId="37" xfId="0" applyFont="1" applyFill="1" applyBorder="1" applyAlignment="1" applyProtection="1">
      <alignment vertical="center"/>
    </xf>
    <xf numFmtId="0" fontId="20" fillId="3" borderId="37" xfId="0" applyFont="1" applyFill="1" applyBorder="1" applyAlignment="1" applyProtection="1">
      <alignment horizontal="center" vertical="center"/>
    </xf>
    <xf numFmtId="0" fontId="20" fillId="3" borderId="45" xfId="0" applyFont="1" applyFill="1" applyBorder="1" applyAlignment="1" applyProtection="1">
      <alignment horizontal="center" vertical="center"/>
    </xf>
    <xf numFmtId="0" fontId="2" fillId="0" borderId="0" xfId="0" applyFont="1" applyProtection="1"/>
    <xf numFmtId="0" fontId="2" fillId="0" borderId="0" xfId="0" applyFont="1" applyAlignment="1" applyProtection="1">
      <alignment horizontal="center"/>
    </xf>
    <xf numFmtId="0" fontId="2" fillId="0" borderId="0" xfId="0" applyFont="1" applyAlignment="1" applyProtection="1"/>
    <xf numFmtId="0" fontId="20" fillId="2" borderId="46"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2" borderId="26" xfId="0" applyFont="1" applyFill="1" applyBorder="1" applyAlignment="1" applyProtection="1">
      <alignment vertical="center"/>
    </xf>
    <xf numFmtId="0" fontId="20" fillId="2" borderId="48" xfId="0" applyFont="1" applyFill="1" applyBorder="1" applyAlignment="1" applyProtection="1">
      <alignment vertical="center"/>
    </xf>
    <xf numFmtId="0" fontId="20" fillId="2" borderId="48" xfId="0" applyFont="1" applyFill="1" applyBorder="1" applyAlignment="1" applyProtection="1">
      <alignment horizontal="center" vertical="center"/>
    </xf>
    <xf numFmtId="0" fontId="20" fillId="2" borderId="49" xfId="0" applyFont="1" applyFill="1" applyBorder="1" applyAlignment="1" applyProtection="1">
      <alignment horizontal="center" vertical="center"/>
    </xf>
    <xf numFmtId="0" fontId="20" fillId="3" borderId="26" xfId="0" applyFont="1" applyFill="1" applyBorder="1" applyAlignment="1" applyProtection="1">
      <alignment vertical="center"/>
    </xf>
    <xf numFmtId="0" fontId="20" fillId="3" borderId="48" xfId="0" applyFont="1" applyFill="1" applyBorder="1" applyAlignment="1" applyProtection="1">
      <alignment vertical="center"/>
    </xf>
    <xf numFmtId="0" fontId="20" fillId="3" borderId="48" xfId="0" applyFont="1" applyFill="1" applyBorder="1" applyAlignment="1" applyProtection="1">
      <alignment horizontal="center" vertical="center"/>
    </xf>
    <xf numFmtId="0" fontId="20" fillId="3" borderId="49" xfId="0" applyFont="1" applyFill="1" applyBorder="1" applyAlignment="1" applyProtection="1">
      <alignment horizontal="center" vertical="center"/>
    </xf>
    <xf numFmtId="0" fontId="2" fillId="0" borderId="0" xfId="0" applyFont="1" applyAlignment="1" applyProtection="1">
      <alignment vertical="center"/>
    </xf>
    <xf numFmtId="0" fontId="22" fillId="4" borderId="16" xfId="0" applyFont="1" applyFill="1" applyBorder="1" applyAlignment="1" applyProtection="1">
      <alignment horizontal="center" vertical="center"/>
    </xf>
    <xf numFmtId="0" fontId="0" fillId="0" borderId="0" xfId="0" applyFill="1" applyBorder="1" applyAlignment="1" applyProtection="1">
      <alignment vertical="center"/>
    </xf>
    <xf numFmtId="0" fontId="4" fillId="0" borderId="0" xfId="0" applyFont="1" applyAlignment="1" applyProtection="1">
      <alignment horizontal="center" vertical="center"/>
    </xf>
    <xf numFmtId="0" fontId="0" fillId="0" borderId="0" xfId="0" applyNumberFormat="1" applyAlignment="1" applyProtection="1">
      <alignment vertical="center"/>
    </xf>
    <xf numFmtId="0" fontId="2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9" fillId="0" borderId="20" xfId="0" applyFont="1" applyBorder="1" applyAlignment="1" applyProtection="1">
      <alignment horizontal="center" vertical="center"/>
    </xf>
    <xf numFmtId="164" fontId="9" fillId="0" borderId="20" xfId="0" applyNumberFormat="1" applyFont="1" applyBorder="1" applyAlignment="1" applyProtection="1">
      <alignment horizontal="center" vertical="center"/>
    </xf>
    <xf numFmtId="0" fontId="2" fillId="0" borderId="0" xfId="0" applyFont="1" applyAlignment="1" applyProtection="1">
      <alignment horizontal="center" vertical="center"/>
    </xf>
    <xf numFmtId="0" fontId="0" fillId="0" borderId="0" xfId="0" applyFill="1" applyAlignment="1" applyProtection="1">
      <alignment horizontal="center" vertical="center"/>
    </xf>
    <xf numFmtId="0" fontId="26" fillId="7" borderId="62" xfId="0" applyFont="1" applyFill="1" applyBorder="1" applyAlignment="1" applyProtection="1">
      <alignment horizontal="left"/>
    </xf>
    <xf numFmtId="0" fontId="26" fillId="7" borderId="62" xfId="0" applyFont="1" applyFill="1" applyBorder="1" applyAlignment="1" applyProtection="1">
      <alignment horizontal="left" vertical="center"/>
    </xf>
    <xf numFmtId="0" fontId="28" fillId="7" borderId="63" xfId="0" applyFont="1" applyFill="1" applyBorder="1" applyAlignment="1" applyProtection="1">
      <alignment horizontal="center"/>
    </xf>
    <xf numFmtId="0" fontId="29" fillId="7" borderId="63" xfId="0" applyFont="1" applyFill="1" applyBorder="1" applyAlignment="1" applyProtection="1">
      <alignment horizontal="center" vertical="center"/>
    </xf>
    <xf numFmtId="0" fontId="30" fillId="7" borderId="63" xfId="0" applyFont="1" applyFill="1" applyBorder="1" applyAlignment="1" applyProtection="1">
      <alignment vertical="center"/>
    </xf>
    <xf numFmtId="0" fontId="30" fillId="7" borderId="63" xfId="0" applyFont="1" applyFill="1" applyBorder="1" applyAlignment="1" applyProtection="1">
      <alignment horizontal="left"/>
    </xf>
    <xf numFmtId="0" fontId="31" fillId="7" borderId="63" xfId="0" applyFont="1" applyFill="1" applyBorder="1" applyAlignment="1" applyProtection="1">
      <alignment vertical="center"/>
    </xf>
    <xf numFmtId="0" fontId="31" fillId="7" borderId="63" xfId="0" applyFont="1" applyFill="1" applyBorder="1" applyProtection="1"/>
    <xf numFmtId="0" fontId="31" fillId="7" borderId="63" xfId="0" applyFont="1" applyFill="1" applyBorder="1" applyAlignment="1" applyProtection="1">
      <alignment horizontal="center"/>
    </xf>
    <xf numFmtId="0" fontId="31" fillId="7" borderId="64" xfId="0" applyFont="1" applyFill="1" applyBorder="1" applyAlignment="1" applyProtection="1">
      <alignment vertical="center"/>
    </xf>
    <xf numFmtId="0" fontId="31" fillId="7" borderId="64" xfId="0" applyFont="1" applyFill="1" applyBorder="1" applyProtection="1"/>
    <xf numFmtId="0" fontId="27" fillId="7" borderId="64" xfId="0" applyFont="1" applyFill="1" applyBorder="1" applyAlignment="1" applyProtection="1">
      <alignment horizontal="left"/>
    </xf>
    <xf numFmtId="0" fontId="0" fillId="0" borderId="65" xfId="0" applyBorder="1" applyAlignment="1" applyProtection="1">
      <alignment vertical="center"/>
    </xf>
    <xf numFmtId="0" fontId="0" fillId="0" borderId="65" xfId="0" applyFont="1" applyBorder="1" applyAlignment="1" applyProtection="1">
      <alignment vertical="center"/>
    </xf>
    <xf numFmtId="0" fontId="0" fillId="0" borderId="65" xfId="0" applyBorder="1" applyAlignment="1" applyProtection="1">
      <alignment horizontal="center" vertical="center"/>
    </xf>
    <xf numFmtId="0" fontId="0" fillId="0" borderId="0" xfId="0" applyBorder="1" applyAlignment="1" applyProtection="1">
      <alignment vertical="center"/>
    </xf>
    <xf numFmtId="0" fontId="0" fillId="0" borderId="0" xfId="0" applyFont="1" applyBorder="1" applyAlignment="1" applyProtection="1">
      <alignment vertical="center"/>
    </xf>
    <xf numFmtId="0" fontId="0" fillId="0" borderId="0" xfId="0" applyBorder="1" applyAlignment="1" applyProtection="1">
      <alignment horizontal="center" vertical="center"/>
    </xf>
    <xf numFmtId="0" fontId="20" fillId="3" borderId="27" xfId="0" applyFont="1" applyFill="1" applyBorder="1" applyAlignment="1" applyProtection="1">
      <alignment vertical="center"/>
    </xf>
    <xf numFmtId="0" fontId="17" fillId="4" borderId="4" xfId="1" applyFill="1" applyBorder="1" applyAlignment="1" applyProtection="1">
      <alignment horizontal="center" vertical="top"/>
    </xf>
    <xf numFmtId="0" fontId="17" fillId="4" borderId="6" xfId="1" applyFill="1" applyBorder="1" applyAlignment="1" applyProtection="1">
      <alignment horizontal="center" vertical="top"/>
    </xf>
    <xf numFmtId="0" fontId="17" fillId="2" borderId="4" xfId="1" applyFill="1" applyBorder="1" applyAlignment="1" applyProtection="1">
      <alignment horizontal="center" vertical="top"/>
    </xf>
    <xf numFmtId="0" fontId="17" fillId="2" borderId="23" xfId="1" applyFill="1" applyBorder="1" applyAlignment="1" applyProtection="1">
      <alignment horizontal="center" vertical="top"/>
    </xf>
    <xf numFmtId="0" fontId="17" fillId="2" borderId="6" xfId="1" applyFill="1" applyBorder="1" applyAlignment="1" applyProtection="1">
      <alignment horizontal="center" vertical="top"/>
    </xf>
    <xf numFmtId="0" fontId="17" fillId="3" borderId="4" xfId="1" applyFill="1" applyBorder="1" applyAlignment="1" applyProtection="1">
      <alignment horizontal="center" vertical="top"/>
    </xf>
    <xf numFmtId="0" fontId="17" fillId="3" borderId="6" xfId="1" applyFill="1" applyBorder="1" applyAlignment="1" applyProtection="1">
      <alignment horizontal="center" vertical="top"/>
    </xf>
    <xf numFmtId="0" fontId="23" fillId="4" borderId="42" xfId="1" applyFont="1" applyFill="1" applyBorder="1" applyAlignment="1" applyProtection="1">
      <alignment horizontal="center" vertical="center"/>
      <protection locked="0"/>
    </xf>
    <xf numFmtId="0" fontId="23" fillId="2" borderId="42" xfId="1" applyFont="1" applyFill="1" applyBorder="1" applyAlignment="1" applyProtection="1">
      <alignment horizontal="center" vertical="center"/>
      <protection locked="0"/>
    </xf>
    <xf numFmtId="0" fontId="23" fillId="3" borderId="42" xfId="1" applyFont="1" applyFill="1" applyBorder="1" applyAlignment="1" applyProtection="1">
      <alignment horizontal="center" vertical="center"/>
      <protection locked="0"/>
    </xf>
    <xf numFmtId="164" fontId="0" fillId="0" borderId="0" xfId="0" applyNumberFormat="1" applyAlignment="1" applyProtection="1">
      <alignment horizontal="center"/>
    </xf>
    <xf numFmtId="164" fontId="0" fillId="0" borderId="17" xfId="0" applyNumberFormat="1" applyBorder="1" applyAlignment="1" applyProtection="1">
      <alignment horizontal="center"/>
    </xf>
    <xf numFmtId="0" fontId="1" fillId="0" borderId="0" xfId="0" applyFont="1" applyFill="1" applyBorder="1" applyAlignment="1" applyProtection="1">
      <alignment horizontal="center"/>
    </xf>
    <xf numFmtId="166" fontId="0" fillId="0" borderId="0" xfId="0" applyNumberFormat="1" applyAlignment="1" applyProtection="1">
      <alignment horizontal="center"/>
    </xf>
    <xf numFmtId="164" fontId="14" fillId="0" borderId="0" xfId="0" applyNumberFormat="1" applyFont="1" applyAlignment="1" applyProtection="1">
      <alignment horizontal="center"/>
    </xf>
    <xf numFmtId="0" fontId="32" fillId="0" borderId="0" xfId="0" applyFont="1" applyBorder="1" applyAlignment="1" applyProtection="1">
      <alignment horizontal="center"/>
    </xf>
    <xf numFmtId="0" fontId="29" fillId="7" borderId="71" xfId="0" applyFont="1" applyFill="1" applyBorder="1" applyAlignment="1" applyProtection="1">
      <alignment horizontal="center" vertical="center"/>
    </xf>
    <xf numFmtId="0" fontId="2" fillId="0" borderId="72" xfId="0" applyFont="1" applyBorder="1" applyAlignment="1" applyProtection="1">
      <alignment horizontal="center" vertical="center"/>
    </xf>
    <xf numFmtId="0" fontId="14" fillId="0" borderId="0" xfId="0" applyFont="1" applyAlignment="1" applyProtection="1">
      <alignment horizontal="left" vertical="center"/>
    </xf>
    <xf numFmtId="0" fontId="1" fillId="4" borderId="41" xfId="0" applyFont="1" applyFill="1" applyBorder="1" applyAlignment="1" applyProtection="1">
      <alignment horizontal="left" vertical="center"/>
    </xf>
    <xf numFmtId="0" fontId="0" fillId="0" borderId="0" xfId="0" applyFont="1" applyAlignment="1" applyProtection="1">
      <alignment horizontal="left" vertical="center"/>
    </xf>
    <xf numFmtId="0" fontId="1" fillId="2" borderId="41"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65" xfId="0" applyFont="1" applyBorder="1" applyAlignment="1" applyProtection="1">
      <alignment horizontal="left" vertical="center"/>
    </xf>
    <xf numFmtId="0" fontId="0" fillId="0" borderId="70"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Font="1" applyAlignment="1" applyProtection="1">
      <alignment horizontal="left"/>
    </xf>
    <xf numFmtId="0" fontId="14" fillId="8" borderId="31" xfId="0" applyFont="1" applyFill="1" applyBorder="1" applyAlignment="1" applyProtection="1">
      <alignment horizontal="left" vertical="center"/>
    </xf>
    <xf numFmtId="0" fontId="20" fillId="2" borderId="22" xfId="0" applyFont="1" applyFill="1" applyBorder="1" applyAlignment="1" applyProtection="1">
      <alignment vertical="center"/>
    </xf>
    <xf numFmtId="0" fontId="33" fillId="2" borderId="31"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20" fillId="3" borderId="33" xfId="0" applyFont="1" applyFill="1" applyBorder="1" applyAlignment="1" applyProtection="1">
      <alignment vertical="center"/>
    </xf>
    <xf numFmtId="0" fontId="20" fillId="3" borderId="22" xfId="0" applyFont="1" applyFill="1" applyBorder="1" applyAlignment="1" applyProtection="1">
      <alignment vertical="center"/>
    </xf>
    <xf numFmtId="0" fontId="33" fillId="3" borderId="31" xfId="0" applyFont="1" applyFill="1" applyBorder="1" applyAlignment="1" applyProtection="1">
      <alignment horizontal="left" vertical="center"/>
    </xf>
    <xf numFmtId="0" fontId="35" fillId="0" borderId="72" xfId="0" applyFont="1" applyBorder="1" applyAlignment="1" applyProtection="1">
      <alignment horizontal="center" vertical="center"/>
    </xf>
    <xf numFmtId="0" fontId="22" fillId="0" borderId="0" xfId="0" applyFont="1" applyAlignment="1" applyProtection="1">
      <alignment horizontal="center" vertical="center"/>
    </xf>
    <xf numFmtId="0" fontId="22" fillId="2" borderId="58"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0" fontId="22" fillId="3" borderId="58" xfId="0" applyFont="1" applyFill="1" applyBorder="1" applyAlignment="1" applyProtection="1">
      <alignment horizontal="center" vertical="center"/>
    </xf>
    <xf numFmtId="0" fontId="3" fillId="0" borderId="65" xfId="0" applyFont="1" applyBorder="1" applyAlignment="1" applyProtection="1">
      <alignment horizontal="center" vertical="center"/>
    </xf>
    <xf numFmtId="0" fontId="3" fillId="0" borderId="0" xfId="0" applyFont="1" applyBorder="1" applyAlignment="1" applyProtection="1">
      <alignment horizontal="center" vertical="center"/>
    </xf>
    <xf numFmtId="0" fontId="14" fillId="2" borderId="26" xfId="0" applyFont="1" applyFill="1" applyBorder="1" applyAlignment="1" applyProtection="1">
      <alignment horizontal="left" vertical="center"/>
    </xf>
    <xf numFmtId="0" fontId="2" fillId="0" borderId="0" xfId="0" applyFont="1" applyAlignment="1" applyProtection="1">
      <alignment horizontal="left" vertical="center"/>
    </xf>
    <xf numFmtId="0" fontId="25" fillId="0" borderId="0" xfId="0" applyFont="1" applyAlignment="1" applyProtection="1">
      <alignment horizontal="left" vertical="center"/>
    </xf>
    <xf numFmtId="0" fontId="20" fillId="9" borderId="48" xfId="0" applyFont="1" applyFill="1" applyBorder="1" applyAlignment="1" applyProtection="1">
      <alignment horizontal="center" vertical="center"/>
      <protection locked="0"/>
    </xf>
    <xf numFmtId="0" fontId="22" fillId="9" borderId="3" xfId="0" applyFont="1" applyFill="1" applyBorder="1" applyAlignment="1" applyProtection="1">
      <alignment horizontal="center" vertical="center"/>
      <protection locked="0"/>
    </xf>
    <xf numFmtId="0" fontId="22" fillId="9" borderId="75" xfId="0" applyFont="1" applyFill="1" applyBorder="1" applyAlignment="1" applyProtection="1">
      <alignment horizontal="center" vertical="center"/>
      <protection locked="0"/>
    </xf>
    <xf numFmtId="0" fontId="22" fillId="9" borderId="5" xfId="0" applyFont="1" applyFill="1" applyBorder="1" applyAlignment="1" applyProtection="1">
      <alignment horizontal="center" vertical="center"/>
      <protection locked="0"/>
    </xf>
    <xf numFmtId="0" fontId="22" fillId="9" borderId="8" xfId="0" applyFont="1" applyFill="1" applyBorder="1" applyAlignment="1" applyProtection="1">
      <alignment horizontal="center" vertical="center"/>
      <protection locked="0"/>
    </xf>
    <xf numFmtId="0" fontId="34" fillId="9" borderId="8" xfId="0" applyFont="1" applyFill="1" applyBorder="1" applyAlignment="1" applyProtection="1">
      <alignment horizontal="left" vertical="center"/>
      <protection locked="0"/>
    </xf>
    <xf numFmtId="0" fontId="34" fillId="9" borderId="3" xfId="0" applyFont="1" applyFill="1" applyBorder="1" applyAlignment="1" applyProtection="1">
      <alignment horizontal="left" vertical="center"/>
      <protection locked="0"/>
    </xf>
    <xf numFmtId="0" fontId="20" fillId="9" borderId="54" xfId="0" applyFont="1" applyFill="1" applyBorder="1" applyAlignment="1" applyProtection="1">
      <alignment vertical="center"/>
      <protection locked="0"/>
    </xf>
    <xf numFmtId="0" fontId="20" fillId="9" borderId="29" xfId="0" applyFont="1" applyFill="1" applyBorder="1" applyAlignment="1" applyProtection="1">
      <alignment horizontal="left" vertical="center"/>
      <protection locked="0"/>
    </xf>
    <xf numFmtId="0" fontId="20" fillId="9" borderId="1" xfId="0" applyFont="1" applyFill="1" applyBorder="1" applyAlignment="1" applyProtection="1">
      <alignment vertical="center"/>
      <protection locked="0"/>
    </xf>
    <xf numFmtId="0" fontId="20" fillId="9" borderId="5"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xf>
    <xf numFmtId="0" fontId="36" fillId="9" borderId="5" xfId="1" applyFont="1" applyFill="1" applyBorder="1" applyAlignment="1" applyProtection="1">
      <alignment horizontal="left" vertical="center"/>
      <protection locked="0"/>
    </xf>
    <xf numFmtId="0" fontId="36" fillId="9" borderId="1" xfId="1" applyFont="1" applyFill="1" applyBorder="1" applyAlignment="1" applyProtection="1">
      <alignment vertical="center"/>
      <protection locked="0"/>
    </xf>
    <xf numFmtId="0" fontId="20" fillId="9" borderId="7" xfId="0" applyFont="1" applyFill="1" applyBorder="1" applyAlignment="1" applyProtection="1">
      <alignment vertical="center"/>
      <protection locked="0"/>
    </xf>
    <xf numFmtId="0" fontId="36" fillId="9" borderId="8" xfId="1" applyFont="1" applyFill="1" applyBorder="1" applyAlignment="1" applyProtection="1">
      <alignment horizontal="left" vertical="center"/>
      <protection locked="0"/>
    </xf>
    <xf numFmtId="0" fontId="1" fillId="0" borderId="60" xfId="0" applyFont="1" applyFill="1" applyBorder="1" applyAlignment="1" applyProtection="1">
      <alignment horizontal="center" vertical="center"/>
    </xf>
    <xf numFmtId="0" fontId="20" fillId="9" borderId="59" xfId="0" applyFont="1" applyFill="1" applyBorder="1" applyAlignment="1" applyProtection="1">
      <alignment vertical="center"/>
      <protection locked="0"/>
    </xf>
    <xf numFmtId="0" fontId="20" fillId="9" borderId="4" xfId="0" applyFont="1" applyFill="1" applyBorder="1" applyAlignment="1" applyProtection="1">
      <alignment vertical="center"/>
      <protection locked="0"/>
    </xf>
    <xf numFmtId="0" fontId="20" fillId="9" borderId="6" xfId="0" applyFont="1" applyFill="1" applyBorder="1" applyAlignment="1" applyProtection="1">
      <alignment vertical="center"/>
      <protection locked="0"/>
    </xf>
    <xf numFmtId="0" fontId="1" fillId="0" borderId="3" xfId="0" applyFont="1" applyFill="1" applyBorder="1" applyAlignment="1" applyProtection="1">
      <alignment horizontal="center" vertical="center"/>
    </xf>
    <xf numFmtId="0" fontId="20" fillId="9" borderId="29" xfId="0" applyFont="1" applyFill="1" applyBorder="1" applyAlignment="1" applyProtection="1">
      <alignment vertical="center"/>
      <protection locked="0"/>
    </xf>
    <xf numFmtId="0" fontId="20" fillId="9" borderId="5" xfId="0" applyFont="1" applyFill="1" applyBorder="1" applyAlignment="1" applyProtection="1">
      <alignment vertical="center"/>
      <protection locked="0"/>
    </xf>
    <xf numFmtId="0" fontId="20" fillId="9" borderId="8" xfId="0" applyFont="1" applyFill="1" applyBorder="1" applyAlignment="1" applyProtection="1">
      <alignment vertical="center"/>
      <protection locked="0"/>
    </xf>
    <xf numFmtId="164" fontId="33" fillId="9" borderId="5" xfId="0" applyNumberFormat="1" applyFont="1" applyFill="1" applyBorder="1" applyAlignment="1" applyProtection="1">
      <alignment horizontal="center"/>
      <protection locked="0"/>
    </xf>
    <xf numFmtId="164" fontId="33" fillId="9" borderId="8" xfId="0" applyNumberFormat="1" applyFont="1" applyFill="1" applyBorder="1" applyAlignment="1" applyProtection="1">
      <alignment horizontal="center"/>
      <protection locked="0"/>
    </xf>
    <xf numFmtId="164" fontId="3" fillId="9" borderId="5" xfId="0" applyNumberFormat="1" applyFont="1" applyFill="1" applyBorder="1" applyAlignment="1" applyProtection="1">
      <alignment horizontal="center"/>
      <protection locked="0"/>
    </xf>
    <xf numFmtId="164" fontId="3" fillId="9" borderId="8" xfId="0" applyNumberFormat="1" applyFont="1" applyFill="1" applyBorder="1" applyAlignment="1" applyProtection="1">
      <alignment horizontal="center"/>
      <protection locked="0"/>
    </xf>
    <xf numFmtId="0" fontId="20" fillId="9" borderId="11" xfId="0" applyFont="1" applyFill="1" applyBorder="1" applyAlignment="1" applyProtection="1">
      <alignment vertical="center"/>
      <protection locked="0"/>
    </xf>
    <xf numFmtId="0" fontId="20" fillId="9" borderId="61" xfId="0" applyFont="1" applyFill="1" applyBorder="1" applyAlignment="1" applyProtection="1">
      <alignment vertical="center"/>
      <protection locked="0"/>
    </xf>
    <xf numFmtId="0" fontId="20" fillId="9" borderId="14" xfId="0" applyFont="1" applyFill="1" applyBorder="1" applyAlignment="1" applyProtection="1">
      <alignment vertical="center"/>
      <protection locked="0"/>
    </xf>
    <xf numFmtId="0" fontId="20" fillId="9" borderId="55" xfId="0" applyFont="1" applyFill="1" applyBorder="1" applyAlignment="1" applyProtection="1">
      <alignment vertical="center"/>
      <protection locked="0"/>
    </xf>
    <xf numFmtId="0" fontId="20" fillId="9" borderId="56" xfId="0" applyFont="1" applyFill="1" applyBorder="1" applyAlignment="1" applyProtection="1">
      <alignment vertical="center"/>
      <protection locked="0"/>
    </xf>
    <xf numFmtId="0" fontId="20" fillId="9" borderId="57" xfId="0" applyFont="1" applyFill="1" applyBorder="1" applyAlignment="1" applyProtection="1">
      <alignment vertical="center"/>
      <protection locked="0"/>
    </xf>
    <xf numFmtId="0" fontId="20" fillId="9" borderId="20" xfId="0" applyFont="1" applyFill="1" applyBorder="1" applyAlignment="1" applyProtection="1">
      <alignment vertical="center"/>
      <protection locked="0"/>
    </xf>
    <xf numFmtId="0" fontId="20" fillId="9" borderId="48" xfId="0" applyFont="1" applyFill="1" applyBorder="1" applyAlignment="1" applyProtection="1">
      <alignment vertical="center"/>
      <protection locked="0"/>
    </xf>
    <xf numFmtId="0" fontId="0" fillId="9" borderId="18" xfId="0" applyFill="1" applyBorder="1" applyAlignment="1" applyProtection="1">
      <alignment horizontal="center"/>
      <protection locked="0"/>
    </xf>
    <xf numFmtId="0" fontId="0" fillId="9" borderId="16" xfId="0" applyFill="1" applyBorder="1" applyAlignment="1" applyProtection="1">
      <alignment horizontal="center"/>
      <protection locked="0"/>
    </xf>
    <xf numFmtId="0" fontId="0" fillId="9" borderId="76" xfId="0" applyFill="1" applyBorder="1" applyAlignment="1" applyProtection="1">
      <alignment horizontal="center"/>
      <protection locked="0"/>
    </xf>
    <xf numFmtId="0" fontId="29" fillId="7" borderId="64" xfId="0" applyFont="1" applyFill="1" applyBorder="1" applyAlignment="1" applyProtection="1">
      <alignment horizontal="center" vertical="center"/>
    </xf>
    <xf numFmtId="0" fontId="29" fillId="7" borderId="78" xfId="0" applyFont="1" applyFill="1" applyBorder="1" applyAlignment="1" applyProtection="1">
      <alignment horizontal="center" vertical="center"/>
    </xf>
    <xf numFmtId="0" fontId="22" fillId="10" borderId="55" xfId="0" applyFont="1" applyFill="1" applyBorder="1" applyAlignment="1" applyProtection="1">
      <alignment vertical="center" wrapText="1"/>
      <protection locked="0"/>
    </xf>
    <xf numFmtId="0" fontId="22" fillId="10" borderId="56" xfId="0" applyFont="1" applyFill="1" applyBorder="1" applyAlignment="1" applyProtection="1">
      <alignment vertical="center" wrapText="1"/>
      <protection locked="0"/>
    </xf>
    <xf numFmtId="0" fontId="22" fillId="10" borderId="57" xfId="0" applyFont="1" applyFill="1" applyBorder="1" applyAlignment="1" applyProtection="1">
      <alignment vertical="center" wrapText="1"/>
      <protection locked="0"/>
    </xf>
    <xf numFmtId="0" fontId="22" fillId="10" borderId="20" xfId="0" applyFont="1" applyFill="1" applyBorder="1" applyAlignment="1" applyProtection="1">
      <alignment vertical="center" wrapText="1"/>
      <protection locked="0"/>
    </xf>
    <xf numFmtId="0" fontId="37" fillId="7" borderId="71" xfId="0" applyFont="1" applyFill="1" applyBorder="1" applyAlignment="1" applyProtection="1">
      <alignment horizontal="left" vertical="center"/>
    </xf>
    <xf numFmtId="0" fontId="37" fillId="7" borderId="78" xfId="0" applyFont="1" applyFill="1" applyBorder="1" applyAlignment="1" applyProtection="1">
      <alignment horizontal="left" vertical="center"/>
    </xf>
    <xf numFmtId="0" fontId="37" fillId="7" borderId="64" xfId="0" applyFont="1" applyFill="1" applyBorder="1" applyAlignment="1" applyProtection="1">
      <alignment horizontal="left" vertical="center"/>
    </xf>
    <xf numFmtId="0" fontId="38" fillId="7" borderId="71" xfId="0" applyFont="1" applyFill="1" applyBorder="1" applyAlignment="1" applyProtection="1">
      <alignment horizontal="left" vertical="center"/>
    </xf>
    <xf numFmtId="0" fontId="41" fillId="0" borderId="0" xfId="0" applyFont="1" applyAlignment="1" applyProtection="1">
      <alignment horizontal="right" vertical="center"/>
    </xf>
    <xf numFmtId="164" fontId="42" fillId="0" borderId="0" xfId="0" applyNumberFormat="1" applyFont="1" applyAlignment="1" applyProtection="1">
      <alignment horizontal="right"/>
    </xf>
    <xf numFmtId="1" fontId="42" fillId="0" borderId="0" xfId="0" applyNumberFormat="1" applyFont="1" applyAlignment="1" applyProtection="1">
      <alignment horizontal="right"/>
    </xf>
    <xf numFmtId="0" fontId="42" fillId="0" borderId="0" xfId="0" applyFont="1" applyAlignment="1" applyProtection="1">
      <alignment horizontal="right"/>
    </xf>
    <xf numFmtId="164" fontId="40" fillId="0" borderId="0" xfId="0" applyNumberFormat="1" applyFont="1" applyAlignment="1" applyProtection="1">
      <alignment horizontal="right"/>
    </xf>
    <xf numFmtId="1" fontId="40" fillId="0" borderId="0" xfId="0" applyNumberFormat="1" applyFont="1" applyAlignment="1" applyProtection="1">
      <alignment horizontal="right"/>
    </xf>
    <xf numFmtId="0" fontId="42" fillId="0" borderId="17" xfId="0" applyFont="1" applyBorder="1" applyAlignment="1" applyProtection="1">
      <alignment horizontal="right"/>
    </xf>
    <xf numFmtId="0" fontId="43" fillId="0" borderId="0" xfId="0" applyFont="1" applyFill="1" applyBorder="1" applyAlignment="1" applyProtection="1">
      <alignment horizontal="right" vertical="center"/>
    </xf>
    <xf numFmtId="2" fontId="40" fillId="0" borderId="0" xfId="0" applyNumberFormat="1" applyFont="1" applyBorder="1" applyAlignment="1" applyProtection="1">
      <alignment horizontal="right"/>
    </xf>
    <xf numFmtId="2" fontId="40" fillId="0" borderId="0" xfId="0" applyNumberFormat="1" applyFont="1" applyAlignment="1" applyProtection="1">
      <alignment horizontal="right"/>
    </xf>
    <xf numFmtId="166" fontId="42" fillId="0" borderId="0" xfId="0" applyNumberFormat="1" applyFont="1" applyAlignment="1" applyProtection="1">
      <alignment horizontal="right"/>
    </xf>
    <xf numFmtId="166" fontId="42" fillId="0" borderId="0" xfId="0" applyNumberFormat="1" applyFont="1" applyFill="1" applyBorder="1" applyAlignment="1" applyProtection="1">
      <alignment horizontal="right"/>
    </xf>
    <xf numFmtId="164" fontId="39" fillId="0" borderId="0" xfId="0" applyNumberFormat="1" applyFont="1" applyAlignment="1" applyProtection="1">
      <alignment horizontal="right"/>
    </xf>
    <xf numFmtId="1" fontId="39" fillId="0" borderId="0" xfId="0" applyNumberFormat="1" applyFont="1" applyAlignment="1" applyProtection="1">
      <alignment horizontal="right"/>
    </xf>
    <xf numFmtId="164" fontId="44" fillId="0" borderId="12" xfId="0" applyNumberFormat="1" applyFont="1" applyBorder="1" applyAlignment="1" applyProtection="1">
      <alignment horizontal="right" vertical="center"/>
    </xf>
    <xf numFmtId="1" fontId="45" fillId="0" borderId="13" xfId="0" applyNumberFormat="1" applyFont="1" applyBorder="1" applyAlignment="1" applyProtection="1">
      <alignment horizontal="right" vertical="center"/>
    </xf>
    <xf numFmtId="1" fontId="45" fillId="0" borderId="25" xfId="0" applyNumberFormat="1" applyFont="1" applyBorder="1" applyAlignment="1" applyProtection="1">
      <alignment horizontal="right"/>
    </xf>
    <xf numFmtId="1" fontId="45" fillId="0" borderId="0" xfId="0" applyNumberFormat="1" applyFont="1" applyAlignment="1" applyProtection="1">
      <alignment horizontal="right"/>
    </xf>
    <xf numFmtId="1" fontId="45" fillId="0" borderId="0" xfId="0" applyNumberFormat="1" applyFont="1" applyAlignment="1" applyProtection="1">
      <alignment horizontal="right" vertical="center"/>
    </xf>
    <xf numFmtId="1" fontId="47" fillId="0" borderId="0" xfId="0" applyNumberFormat="1" applyFont="1" applyBorder="1" applyAlignment="1" applyProtection="1">
      <alignment horizontal="right"/>
    </xf>
    <xf numFmtId="1" fontId="46" fillId="0" borderId="79" xfId="0" applyNumberFormat="1" applyFont="1" applyBorder="1" applyAlignment="1" applyProtection="1">
      <alignment horizontal="right"/>
    </xf>
    <xf numFmtId="0" fontId="48" fillId="0" borderId="80" xfId="0" applyFont="1" applyBorder="1" applyAlignment="1" applyProtection="1">
      <alignment horizontal="right"/>
    </xf>
    <xf numFmtId="0" fontId="48" fillId="0" borderId="81" xfId="0" applyFont="1" applyBorder="1" applyAlignment="1" applyProtection="1">
      <alignment horizontal="right"/>
    </xf>
    <xf numFmtId="1" fontId="45" fillId="0" borderId="0" xfId="0" applyNumberFormat="1" applyFont="1" applyAlignment="1" applyProtection="1">
      <alignment horizontal="right" vertical="center" wrapText="1"/>
    </xf>
    <xf numFmtId="9" fontId="0" fillId="6" borderId="16" xfId="0" applyNumberFormat="1" applyFill="1" applyBorder="1" applyAlignment="1" applyProtection="1">
      <alignment horizontal="center" vertical="center"/>
    </xf>
    <xf numFmtId="9" fontId="0" fillId="6" borderId="34" xfId="0" applyNumberFormat="1" applyFill="1" applyBorder="1" applyAlignment="1" applyProtection="1">
      <alignment horizontal="center" vertical="center"/>
    </xf>
    <xf numFmtId="0" fontId="3" fillId="4" borderId="9" xfId="0" applyFont="1" applyFill="1" applyBorder="1" applyAlignment="1" applyProtection="1">
      <alignment horizontal="right"/>
    </xf>
    <xf numFmtId="0" fontId="3" fillId="4" borderId="10" xfId="0" applyFont="1" applyFill="1" applyBorder="1" applyAlignment="1" applyProtection="1">
      <alignment horizontal="right"/>
    </xf>
    <xf numFmtId="0" fontId="3" fillId="4" borderId="31" xfId="0" applyFont="1" applyFill="1" applyBorder="1" applyAlignment="1" applyProtection="1">
      <alignment horizontal="right"/>
    </xf>
    <xf numFmtId="0" fontId="3" fillId="4" borderId="33" xfId="0" applyFont="1" applyFill="1" applyBorder="1" applyAlignment="1" applyProtection="1">
      <alignment horizontal="right"/>
    </xf>
    <xf numFmtId="0" fontId="3" fillId="2" borderId="9" xfId="0" applyFont="1" applyFill="1" applyBorder="1" applyAlignment="1" applyProtection="1">
      <alignment horizontal="right"/>
    </xf>
    <xf numFmtId="0" fontId="3" fillId="2" borderId="10" xfId="0" applyFont="1" applyFill="1" applyBorder="1" applyAlignment="1" applyProtection="1">
      <alignment horizontal="right"/>
    </xf>
    <xf numFmtId="0" fontId="3" fillId="2" borderId="31" xfId="0" applyFont="1" applyFill="1" applyBorder="1" applyAlignment="1" applyProtection="1">
      <alignment horizontal="right"/>
    </xf>
    <xf numFmtId="0" fontId="3" fillId="2" borderId="33" xfId="0" applyFont="1" applyFill="1" applyBorder="1" applyAlignment="1" applyProtection="1">
      <alignment horizontal="right"/>
    </xf>
    <xf numFmtId="0" fontId="3" fillId="3" borderId="9" xfId="0" applyFont="1" applyFill="1" applyBorder="1" applyAlignment="1" applyProtection="1">
      <alignment horizontal="right"/>
    </xf>
    <xf numFmtId="0" fontId="3" fillId="3" borderId="10" xfId="0" applyFont="1" applyFill="1" applyBorder="1" applyAlignment="1" applyProtection="1">
      <alignment horizontal="right"/>
    </xf>
    <xf numFmtId="0" fontId="0" fillId="2" borderId="16" xfId="0" applyFill="1" applyBorder="1" applyAlignment="1" applyProtection="1">
      <alignment horizontal="left"/>
    </xf>
    <xf numFmtId="0" fontId="0" fillId="2" borderId="34" xfId="0" applyFill="1" applyBorder="1" applyAlignment="1" applyProtection="1">
      <alignment horizontal="left"/>
    </xf>
    <xf numFmtId="0" fontId="0" fillId="2" borderId="18" xfId="0" applyFill="1" applyBorder="1" applyAlignment="1" applyProtection="1">
      <alignment horizontal="left"/>
    </xf>
    <xf numFmtId="0" fontId="0" fillId="2" borderId="19" xfId="0" applyFill="1" applyBorder="1" applyAlignment="1" applyProtection="1">
      <alignment horizontal="left"/>
    </xf>
    <xf numFmtId="0" fontId="0" fillId="2" borderId="1" xfId="0" applyFill="1" applyBorder="1" applyProtection="1"/>
    <xf numFmtId="0" fontId="9" fillId="0" borderId="26"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28" xfId="0" applyFont="1" applyBorder="1" applyAlignment="1" applyProtection="1">
      <alignment horizontal="center" vertical="center"/>
    </xf>
    <xf numFmtId="0" fontId="0" fillId="6" borderId="31" xfId="0" applyFill="1" applyBorder="1" applyAlignment="1" applyProtection="1">
      <alignment horizontal="left" vertical="center"/>
    </xf>
    <xf numFmtId="0" fontId="0" fillId="6" borderId="33" xfId="0" applyFill="1" applyBorder="1" applyAlignment="1" applyProtection="1">
      <alignment horizontal="left" vertical="center"/>
    </xf>
    <xf numFmtId="0" fontId="1" fillId="4" borderId="9" xfId="0" applyFont="1" applyFill="1" applyBorder="1" applyAlignment="1" applyProtection="1">
      <alignment horizontal="left"/>
    </xf>
    <xf numFmtId="0" fontId="1" fillId="4" borderId="10" xfId="0" applyFont="1" applyFill="1" applyBorder="1" applyAlignment="1" applyProtection="1">
      <alignment horizontal="left"/>
    </xf>
    <xf numFmtId="0" fontId="1" fillId="4" borderId="11" xfId="0" applyFont="1" applyFill="1" applyBorder="1" applyAlignment="1" applyProtection="1">
      <alignment horizontal="left"/>
    </xf>
    <xf numFmtId="0" fontId="1" fillId="2" borderId="9" xfId="0" applyFont="1" applyFill="1" applyBorder="1" applyAlignment="1" applyProtection="1">
      <alignment horizontal="left"/>
    </xf>
    <xf numFmtId="0" fontId="1" fillId="2" borderId="10" xfId="0" applyFont="1" applyFill="1" applyBorder="1" applyAlignment="1" applyProtection="1">
      <alignment horizontal="left"/>
    </xf>
    <xf numFmtId="0" fontId="1" fillId="2" borderId="11" xfId="0" applyFont="1" applyFill="1" applyBorder="1" applyAlignment="1" applyProtection="1">
      <alignment horizontal="left"/>
    </xf>
    <xf numFmtId="0" fontId="1" fillId="3" borderId="9" xfId="0" applyFont="1" applyFill="1" applyBorder="1" applyAlignment="1" applyProtection="1">
      <alignment horizontal="left"/>
    </xf>
    <xf numFmtId="0" fontId="1" fillId="3" borderId="10" xfId="0" applyFont="1" applyFill="1" applyBorder="1" applyAlignment="1" applyProtection="1">
      <alignment horizontal="left"/>
    </xf>
    <xf numFmtId="0" fontId="1" fillId="3" borderId="11" xfId="0" applyFont="1" applyFill="1" applyBorder="1" applyAlignment="1" applyProtection="1">
      <alignment horizontal="left"/>
    </xf>
    <xf numFmtId="0" fontId="0" fillId="4" borderId="1" xfId="0" applyFill="1" applyBorder="1" applyProtection="1"/>
    <xf numFmtId="0" fontId="0" fillId="4" borderId="7" xfId="0" applyFill="1" applyBorder="1" applyProtection="1"/>
    <xf numFmtId="0" fontId="0" fillId="3" borderId="18" xfId="0" applyFill="1" applyBorder="1" applyAlignment="1" applyProtection="1">
      <alignment horizontal="left"/>
    </xf>
    <xf numFmtId="0" fontId="0" fillId="3" borderId="19" xfId="0" applyFill="1" applyBorder="1" applyAlignment="1" applyProtection="1">
      <alignment horizontal="left"/>
    </xf>
    <xf numFmtId="0" fontId="0" fillId="3" borderId="16" xfId="0" applyFill="1" applyBorder="1" applyAlignment="1" applyProtection="1">
      <alignment horizontal="left"/>
    </xf>
    <xf numFmtId="0" fontId="0" fillId="3" borderId="34" xfId="0" applyFill="1" applyBorder="1" applyAlignment="1" applyProtection="1">
      <alignment horizontal="left"/>
    </xf>
    <xf numFmtId="0" fontId="0" fillId="3" borderId="18" xfId="0" applyFill="1" applyBorder="1" applyAlignment="1" applyProtection="1">
      <alignment horizontal="left" wrapText="1"/>
    </xf>
    <xf numFmtId="0" fontId="0" fillId="6" borderId="21" xfId="0" applyFill="1" applyBorder="1" applyAlignment="1" applyProtection="1">
      <alignment horizontal="left" vertical="center"/>
    </xf>
    <xf numFmtId="0" fontId="0" fillId="6" borderId="22" xfId="0" applyFill="1" applyBorder="1" applyAlignment="1" applyProtection="1">
      <alignment horizontal="left" vertical="center"/>
    </xf>
    <xf numFmtId="0" fontId="0" fillId="6" borderId="9" xfId="0" applyFill="1" applyBorder="1" applyAlignment="1" applyProtection="1">
      <alignment horizontal="left" vertical="center"/>
    </xf>
    <xf numFmtId="0" fontId="0" fillId="6" borderId="10" xfId="0" applyFill="1" applyBorder="1" applyAlignment="1" applyProtection="1">
      <alignment horizontal="left" vertical="center"/>
    </xf>
    <xf numFmtId="0" fontId="9" fillId="6" borderId="26" xfId="0" applyFont="1" applyFill="1" applyBorder="1" applyAlignment="1" applyProtection="1">
      <alignment horizontal="center" vertical="center"/>
    </xf>
    <xf numFmtId="0" fontId="9" fillId="6" borderId="27" xfId="0" applyFont="1" applyFill="1" applyBorder="1" applyAlignment="1" applyProtection="1">
      <alignment horizontal="center" vertical="center"/>
    </xf>
    <xf numFmtId="0" fontId="9" fillId="6" borderId="28" xfId="0" applyFont="1" applyFill="1" applyBorder="1" applyAlignment="1" applyProtection="1">
      <alignment horizontal="center" vertical="center"/>
    </xf>
    <xf numFmtId="0" fontId="3" fillId="3" borderId="31" xfId="0" applyFont="1" applyFill="1" applyBorder="1" applyAlignment="1" applyProtection="1">
      <alignment horizontal="right"/>
    </xf>
    <xf numFmtId="0" fontId="3" fillId="3" borderId="33" xfId="0" applyFont="1" applyFill="1" applyBorder="1" applyAlignment="1" applyProtection="1">
      <alignment horizontal="right"/>
    </xf>
    <xf numFmtId="0" fontId="3" fillId="5" borderId="9" xfId="0" applyFont="1" applyFill="1" applyBorder="1" applyAlignment="1" applyProtection="1">
      <alignment horizontal="right"/>
    </xf>
    <xf numFmtId="0" fontId="3" fillId="5" borderId="10" xfId="0" applyFont="1" applyFill="1" applyBorder="1" applyAlignment="1" applyProtection="1">
      <alignment horizontal="right"/>
    </xf>
    <xf numFmtId="0" fontId="3" fillId="5" borderId="31" xfId="0" applyFont="1" applyFill="1" applyBorder="1" applyAlignment="1" applyProtection="1">
      <alignment horizontal="right"/>
    </xf>
    <xf numFmtId="0" fontId="3" fillId="5" borderId="33" xfId="0" applyFont="1" applyFill="1" applyBorder="1" applyAlignment="1" applyProtection="1">
      <alignment horizontal="right"/>
    </xf>
    <xf numFmtId="9" fontId="0" fillId="6" borderId="15" xfId="0" applyNumberFormat="1" applyFill="1" applyBorder="1" applyAlignment="1" applyProtection="1">
      <alignment horizontal="center" vertical="center"/>
    </xf>
    <xf numFmtId="9" fontId="0" fillId="6" borderId="77" xfId="0" applyNumberFormat="1" applyFill="1" applyBorder="1" applyAlignment="1" applyProtection="1">
      <alignment horizontal="center" vertical="center"/>
    </xf>
    <xf numFmtId="9" fontId="0" fillId="6" borderId="18" xfId="0" applyNumberFormat="1" applyFill="1" applyBorder="1" applyAlignment="1" applyProtection="1">
      <alignment horizontal="center" vertical="center"/>
    </xf>
    <xf numFmtId="9" fontId="0" fillId="6" borderId="19" xfId="0" applyNumberFormat="1" applyFill="1" applyBorder="1" applyAlignment="1" applyProtection="1">
      <alignment horizontal="center" vertical="center"/>
    </xf>
    <xf numFmtId="0" fontId="22" fillId="4" borderId="50" xfId="0" applyFont="1" applyFill="1" applyBorder="1" applyAlignment="1" applyProtection="1">
      <alignment horizontal="center" vertical="center" wrapText="1"/>
    </xf>
    <xf numFmtId="0" fontId="22" fillId="4" borderId="51" xfId="0" applyFont="1" applyFill="1" applyBorder="1" applyAlignment="1" applyProtection="1">
      <alignment horizontal="center" vertical="center"/>
    </xf>
    <xf numFmtId="0" fontId="22" fillId="4" borderId="52" xfId="0" applyFont="1" applyFill="1" applyBorder="1" applyAlignment="1" applyProtection="1">
      <alignment horizontal="center" vertical="center"/>
    </xf>
    <xf numFmtId="0" fontId="2" fillId="0" borderId="72" xfId="0" applyFont="1" applyBorder="1" applyAlignment="1" applyProtection="1">
      <alignment horizontal="center" vertical="center"/>
    </xf>
    <xf numFmtId="0" fontId="22" fillId="4" borderId="53"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xf>
    <xf numFmtId="0" fontId="22" fillId="4" borderId="47" xfId="0" applyFont="1" applyFill="1" applyBorder="1" applyAlignment="1" applyProtection="1">
      <alignment horizontal="center" vertical="center"/>
    </xf>
    <xf numFmtId="0" fontId="1" fillId="4" borderId="73" xfId="0" applyFont="1" applyFill="1" applyBorder="1" applyAlignment="1" applyProtection="1">
      <alignment horizontal="left" vertical="center"/>
    </xf>
    <xf numFmtId="0" fontId="1" fillId="4" borderId="74" xfId="0" applyFont="1" applyFill="1" applyBorder="1" applyAlignment="1" applyProtection="1">
      <alignment horizontal="left" vertical="center"/>
    </xf>
    <xf numFmtId="0" fontId="1" fillId="2" borderId="73" xfId="0" applyFont="1" applyFill="1" applyBorder="1" applyAlignment="1" applyProtection="1">
      <alignment horizontal="left" vertical="center"/>
    </xf>
    <xf numFmtId="0" fontId="1" fillId="2" borderId="74" xfId="0" applyFont="1" applyFill="1" applyBorder="1" applyAlignment="1" applyProtection="1">
      <alignment horizontal="left" vertical="center"/>
    </xf>
    <xf numFmtId="0" fontId="22" fillId="2" borderId="50" xfId="0" applyFont="1" applyFill="1" applyBorder="1" applyAlignment="1" applyProtection="1">
      <alignment horizontal="center" vertical="center" wrapText="1"/>
    </xf>
    <xf numFmtId="0" fontId="22" fillId="2" borderId="51" xfId="0" applyFont="1" applyFill="1" applyBorder="1" applyAlignment="1" applyProtection="1">
      <alignment horizontal="center" vertical="center"/>
    </xf>
    <xf numFmtId="0" fontId="22" fillId="2" borderId="52" xfId="0" applyFont="1" applyFill="1" applyBorder="1" applyAlignment="1" applyProtection="1">
      <alignment horizontal="center" vertical="center"/>
    </xf>
    <xf numFmtId="0" fontId="1" fillId="2" borderId="30"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22" fillId="2" borderId="50" xfId="0" applyFont="1" applyFill="1" applyBorder="1" applyAlignment="1" applyProtection="1">
      <alignment horizontal="center" vertical="center"/>
    </xf>
    <xf numFmtId="0" fontId="1" fillId="3" borderId="73" xfId="0" applyFont="1" applyFill="1" applyBorder="1" applyAlignment="1" applyProtection="1">
      <alignment horizontal="left" vertical="center"/>
    </xf>
    <xf numFmtId="0" fontId="1" fillId="3" borderId="74" xfId="0" applyFont="1" applyFill="1" applyBorder="1" applyAlignment="1" applyProtection="1">
      <alignment horizontal="left" vertical="center"/>
    </xf>
    <xf numFmtId="0" fontId="22" fillId="3" borderId="66" xfId="0" applyFont="1" applyFill="1" applyBorder="1" applyAlignment="1" applyProtection="1">
      <alignment horizontal="center" vertical="center" wrapText="1"/>
    </xf>
    <xf numFmtId="0" fontId="22" fillId="3" borderId="67" xfId="0" applyFont="1" applyFill="1" applyBorder="1" applyAlignment="1" applyProtection="1">
      <alignment horizontal="center" vertical="center" wrapText="1"/>
    </xf>
    <xf numFmtId="0" fontId="22" fillId="3" borderId="29" xfId="0" applyFont="1" applyFill="1" applyBorder="1" applyAlignment="1" applyProtection="1">
      <alignment horizontal="center" vertical="center" wrapText="1"/>
    </xf>
    <xf numFmtId="0" fontId="22" fillId="3" borderId="68" xfId="0" applyFont="1" applyFill="1" applyBorder="1" applyAlignment="1" applyProtection="1">
      <alignment horizontal="center" vertical="center" wrapText="1"/>
    </xf>
    <xf numFmtId="0" fontId="22" fillId="3" borderId="69" xfId="0" applyFont="1" applyFill="1" applyBorder="1" applyAlignment="1" applyProtection="1">
      <alignment horizontal="center" vertical="center" wrapText="1"/>
    </xf>
    <xf numFmtId="0" fontId="22" fillId="3" borderId="50" xfId="0" applyFont="1" applyFill="1" applyBorder="1" applyAlignment="1" applyProtection="1">
      <alignment horizontal="center" vertical="center" wrapText="1"/>
    </xf>
    <xf numFmtId="0" fontId="22" fillId="3" borderId="51" xfId="0" applyFont="1" applyFill="1" applyBorder="1" applyAlignment="1" applyProtection="1">
      <alignment horizontal="center" vertical="center"/>
    </xf>
    <xf numFmtId="0" fontId="22" fillId="3" borderId="52" xfId="0" applyFont="1" applyFill="1" applyBorder="1" applyAlignment="1" applyProtection="1">
      <alignment horizontal="center" vertical="center"/>
    </xf>
    <xf numFmtId="0" fontId="2" fillId="0" borderId="0" xfId="0" applyFont="1" applyAlignment="1" applyProtection="1">
      <alignment horizontal="left" vertical="center"/>
    </xf>
  </cellXfs>
  <cellStyles count="2">
    <cellStyle name="Link" xfId="1" builtinId="8"/>
    <cellStyle name="Standard" xfId="0" builtinId="0"/>
  </cellStyles>
  <dxfs count="26">
    <dxf>
      <font>
        <color rgb="FF00B050"/>
      </font>
      <fill>
        <patternFill>
          <bgColor rgb="FF00B050"/>
        </patternFill>
      </fill>
    </dxf>
    <dxf>
      <font>
        <color rgb="FFFF0000"/>
      </font>
      <fill>
        <patternFill>
          <bgColor rgb="FFFF0000"/>
        </patternFill>
      </fill>
    </dxf>
    <dxf>
      <font>
        <color rgb="FF9664C8"/>
      </font>
      <fill>
        <patternFill>
          <bgColor rgb="FF9664C8"/>
        </patternFill>
      </fill>
    </dxf>
    <dxf>
      <font>
        <color auto="1"/>
      </font>
      <fill>
        <patternFill>
          <bgColor theme="4"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4" tint="0.39994506668294322"/>
        </patternFill>
      </fill>
      <border>
        <left style="thin">
          <color auto="1"/>
        </left>
        <top style="thin">
          <color auto="1"/>
        </top>
        <vertical/>
        <horizontal/>
      </border>
    </dxf>
    <dxf>
      <font>
        <color auto="1"/>
      </font>
      <fill>
        <patternFill>
          <bgColor theme="4" tint="0.39994506668294322"/>
        </patternFill>
      </fill>
      <border>
        <left style="thin">
          <color theme="1"/>
        </left>
        <top style="thin">
          <color theme="1"/>
        </top>
        <bottom style="thin">
          <color theme="1"/>
        </bottom>
        <vertical/>
        <horizontal/>
      </border>
    </dxf>
    <dxf>
      <font>
        <color auto="1"/>
      </font>
      <fill>
        <patternFill>
          <bgColor theme="7" tint="0.59996337778862885"/>
        </patternFill>
      </fill>
      <border>
        <top style="thin">
          <color auto="1"/>
        </top>
        <vertical/>
        <horizontal/>
      </border>
    </dxf>
    <dxf>
      <font>
        <color auto="1"/>
      </font>
      <fill>
        <patternFill>
          <bgColor theme="7" tint="0.59996337778862885"/>
        </patternFill>
      </fill>
      <border>
        <left style="thin">
          <color auto="1"/>
        </left>
        <top style="thin">
          <color auto="1"/>
        </top>
        <bottom style="thin">
          <color auto="1"/>
        </bottom>
        <vertical/>
        <horizontal/>
      </border>
    </dxf>
    <dxf>
      <font>
        <color auto="1"/>
      </font>
      <fill>
        <patternFill>
          <bgColor theme="7" tint="0.59996337778862885"/>
        </patternFill>
      </fill>
      <border>
        <left style="thin">
          <color auto="1"/>
        </left>
        <top style="thin">
          <color auto="1"/>
        </top>
        <bottom style="thin">
          <color auto="1"/>
        </bottom>
        <vertical/>
        <horizontal/>
      </border>
    </dxf>
    <dxf>
      <font>
        <color auto="1"/>
      </font>
      <fill>
        <patternFill>
          <bgColor theme="7" tint="0.59996337778862885"/>
        </patternFill>
      </fill>
      <border>
        <left style="thin">
          <color auto="1"/>
        </left>
        <top style="thin">
          <color auto="1"/>
        </top>
        <bottom style="thin">
          <color auto="1"/>
        </bottom>
        <vertical/>
        <horizontal/>
      </border>
    </dxf>
    <dxf>
      <font>
        <color auto="1"/>
      </font>
      <fill>
        <patternFill>
          <bgColor theme="7" tint="0.59996337778862885"/>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
      <font>
        <color auto="1"/>
      </font>
      <fill>
        <patternFill>
          <bgColor theme="5" tint="0.39994506668294322"/>
        </patternFill>
      </fill>
      <border>
        <left style="thin">
          <color auto="1"/>
        </left>
        <top style="thin">
          <color auto="1"/>
        </top>
        <bottom style="thin">
          <color auto="1"/>
        </bottom>
        <vertical/>
        <horizontal/>
      </border>
    </dxf>
  </dxfs>
  <tableStyles count="0" defaultTableStyle="TableStyleMedium2" defaultPivotStyle="PivotStyleLight16"/>
  <colors>
    <mruColors>
      <color rgb="FF9664C8"/>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100"/>
              <a:t>Sudienverlauf</a:t>
            </a:r>
            <a:endParaRPr lang="de-DE" sz="1100" baseline="0"/>
          </a:p>
          <a:p>
            <a:pPr>
              <a:defRPr sz="1400" b="0" i="0" u="none" strike="noStrike" kern="1200" spc="0" baseline="0">
                <a:solidFill>
                  <a:schemeClr val="tx1">
                    <a:lumMod val="65000"/>
                    <a:lumOff val="35000"/>
                  </a:schemeClr>
                </a:solidFill>
                <a:latin typeface="+mn-lt"/>
                <a:ea typeface="+mn-ea"/>
                <a:cs typeface="+mn-cs"/>
              </a:defRPr>
            </a:pPr>
            <a:r>
              <a:rPr lang="de-DE" sz="1100" baseline="0"/>
              <a:t>Basismodule</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chemeClr val="accent4">
                <a:lumMod val="40000"/>
                <a:lumOff val="60000"/>
              </a:schemeClr>
            </a:solidFill>
            <a:ln>
              <a:solidFill>
                <a:sysClr val="windowText" lastClr="000000"/>
              </a:solidFill>
            </a:ln>
          </c:spPr>
          <c:dPt>
            <c:idx val="0"/>
            <c:bubble3D val="0"/>
            <c:spPr>
              <a:solidFill>
                <a:schemeClr val="accent4">
                  <a:lumMod val="40000"/>
                  <a:lumOff val="60000"/>
                </a:schemeClr>
              </a:solidFill>
              <a:ln w="25400">
                <a:solidFill>
                  <a:sysClr val="windowText" lastClr="000000"/>
                </a:solidFill>
              </a:ln>
              <a:effectLst/>
              <a:sp3d contourW="25400">
                <a:contourClr>
                  <a:schemeClr val="lt1"/>
                </a:contourClr>
              </a:sp3d>
            </c:spPr>
            <c:extLst>
              <c:ext xmlns:c16="http://schemas.microsoft.com/office/drawing/2014/chart" uri="{C3380CC4-5D6E-409C-BE32-E72D297353CC}">
                <c16:uniqueId val="{00000001-F20D-4FC6-B8D6-61F6D5B0D4B7}"/>
              </c:ext>
            </c:extLst>
          </c:dPt>
          <c:dPt>
            <c:idx val="1"/>
            <c:bubble3D val="0"/>
            <c:spPr>
              <a:solidFill>
                <a:schemeClr val="bg1">
                  <a:lumMod val="65000"/>
                </a:schemeClr>
              </a:solidFill>
              <a:ln w="25400">
                <a:solidFill>
                  <a:sysClr val="windowText" lastClr="000000"/>
                </a:solidFill>
              </a:ln>
              <a:effectLst/>
              <a:sp3d contourW="25400">
                <a:contourClr>
                  <a:schemeClr val="lt1"/>
                </a:contourClr>
              </a:sp3d>
            </c:spPr>
            <c:extLst>
              <c:ext xmlns:c16="http://schemas.microsoft.com/office/drawing/2014/chart" uri="{C3380CC4-5D6E-409C-BE32-E72D297353CC}">
                <c16:uniqueId val="{00000003-F20D-4FC6-B8D6-61F6D5B0D4B7}"/>
              </c:ext>
            </c:extLst>
          </c:dPt>
          <c:cat>
            <c:strRef>
              <c:f>Übersicht!$H$10:$I$10</c:f>
              <c:strCache>
                <c:ptCount val="2"/>
                <c:pt idx="0">
                  <c:v>eingebracht</c:v>
                </c:pt>
                <c:pt idx="1">
                  <c:v>verbleibend</c:v>
                </c:pt>
              </c:strCache>
            </c:strRef>
          </c:cat>
          <c:val>
            <c:numRef>
              <c:f>Übersicht!$H$9:$I$9</c:f>
              <c:numCache>
                <c:formatCode>0</c:formatCode>
                <c:ptCount val="2"/>
                <c:pt idx="0">
                  <c:v>0</c:v>
                </c:pt>
                <c:pt idx="1">
                  <c:v>51</c:v>
                </c:pt>
              </c:numCache>
            </c:numRef>
          </c:val>
          <c:extLst>
            <c:ext xmlns:c16="http://schemas.microsoft.com/office/drawing/2014/chart" uri="{C3380CC4-5D6E-409C-BE32-E72D297353CC}">
              <c16:uniqueId val="{00000032-B006-44BF-8689-1CA8952A51D6}"/>
            </c:ext>
          </c:extLst>
        </c:ser>
        <c:dLbls>
          <c:showLegendKey val="0"/>
          <c:showVal val="0"/>
          <c:showCatName val="0"/>
          <c:showSerName val="0"/>
          <c:showPercent val="0"/>
          <c:showBubbleSize val="0"/>
          <c:showLeaderLines val="1"/>
        </c:dLbls>
      </c:pie3DChart>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100"/>
              <a:t>Sudienverlauf</a:t>
            </a:r>
          </a:p>
          <a:p>
            <a:pPr>
              <a:defRPr sz="1400" b="0" i="0" u="none" strike="noStrike" kern="1200" spc="0" baseline="0">
                <a:solidFill>
                  <a:schemeClr val="tx1">
                    <a:lumMod val="65000"/>
                    <a:lumOff val="35000"/>
                  </a:schemeClr>
                </a:solidFill>
                <a:latin typeface="+mn-lt"/>
                <a:ea typeface="+mn-ea"/>
                <a:cs typeface="+mn-cs"/>
              </a:defRPr>
            </a:pPr>
            <a:r>
              <a:rPr lang="de-DE" sz="1100" baseline="0"/>
              <a:t>Aufbaumodule</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chemeClr val="accent2">
                <a:lumMod val="60000"/>
                <a:lumOff val="40000"/>
              </a:schemeClr>
            </a:solidFill>
            <a:ln>
              <a:solidFill>
                <a:sysClr val="windowText" lastClr="000000"/>
              </a:solidFill>
            </a:ln>
          </c:spPr>
          <c:dPt>
            <c:idx val="1"/>
            <c:bubble3D val="0"/>
            <c:spPr>
              <a:solidFill>
                <a:schemeClr val="bg1">
                  <a:lumMod val="65000"/>
                </a:schemeClr>
              </a:solidFill>
              <a:ln>
                <a:solidFill>
                  <a:sysClr val="windowText" lastClr="000000"/>
                </a:solidFill>
              </a:ln>
            </c:spPr>
            <c:extLst>
              <c:ext xmlns:c16="http://schemas.microsoft.com/office/drawing/2014/chart" uri="{C3380CC4-5D6E-409C-BE32-E72D297353CC}">
                <c16:uniqueId val="{00000006-6E9C-4D88-9B98-00E8C9416B4A}"/>
              </c:ext>
            </c:extLst>
          </c:dPt>
          <c:cat>
            <c:strRef>
              <c:f>Übersicht!$H$31:$I$31</c:f>
              <c:strCache>
                <c:ptCount val="2"/>
                <c:pt idx="0">
                  <c:v>eingebracht</c:v>
                </c:pt>
                <c:pt idx="1">
                  <c:v>verbleibend</c:v>
                </c:pt>
              </c:strCache>
            </c:strRef>
          </c:cat>
          <c:val>
            <c:numRef>
              <c:f>Übersicht!$H$30:$I$30</c:f>
              <c:numCache>
                <c:formatCode>0</c:formatCode>
                <c:ptCount val="2"/>
                <c:pt idx="0">
                  <c:v>0</c:v>
                </c:pt>
                <c:pt idx="1">
                  <c:v>129</c:v>
                </c:pt>
              </c:numCache>
            </c:numRef>
          </c:val>
          <c:extLst>
            <c:ext xmlns:c16="http://schemas.microsoft.com/office/drawing/2014/chart" uri="{C3380CC4-5D6E-409C-BE32-E72D297353CC}">
              <c16:uniqueId val="{00000007-6E9C-4D88-9B98-00E8C9416B4A}"/>
            </c:ext>
          </c:extLst>
        </c:ser>
        <c:dLbls>
          <c:showLegendKey val="0"/>
          <c:showVal val="0"/>
          <c:showCatName val="0"/>
          <c:showSerName val="0"/>
          <c:showPercent val="0"/>
          <c:showBubbleSize val="0"/>
          <c:showLeaderLines val="1"/>
        </c:dLbls>
      </c:pie3DChart>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de-DE" sz="1100"/>
              <a:t>Studienverlauf</a:t>
            </a:r>
            <a:r>
              <a:rPr lang="de-DE" sz="1100" baseline="0"/>
              <a:t> Vertiefungsmodule</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chemeClr val="accent1">
                <a:lumMod val="60000"/>
                <a:lumOff val="40000"/>
              </a:schemeClr>
            </a:solidFill>
            <a:ln>
              <a:solidFill>
                <a:sysClr val="windowText" lastClr="000000"/>
              </a:solidFill>
            </a:ln>
          </c:spPr>
          <c:dPt>
            <c:idx val="1"/>
            <c:bubble3D val="0"/>
            <c:spPr>
              <a:solidFill>
                <a:schemeClr val="bg1">
                  <a:lumMod val="65000"/>
                </a:schemeClr>
              </a:solidFill>
              <a:ln>
                <a:solidFill>
                  <a:sysClr val="windowText" lastClr="000000"/>
                </a:solidFill>
              </a:ln>
            </c:spPr>
            <c:extLst>
              <c:ext xmlns:c16="http://schemas.microsoft.com/office/drawing/2014/chart" uri="{C3380CC4-5D6E-409C-BE32-E72D297353CC}">
                <c16:uniqueId val="{00000007-B3D0-452D-8C9D-692E3AABC451}"/>
              </c:ext>
            </c:extLst>
          </c:dPt>
          <c:cat>
            <c:strRef>
              <c:f>Übersicht!$H$48:$I$48</c:f>
              <c:strCache>
                <c:ptCount val="2"/>
                <c:pt idx="0">
                  <c:v>eingebracht</c:v>
                </c:pt>
                <c:pt idx="1">
                  <c:v>verbleibend</c:v>
                </c:pt>
              </c:strCache>
            </c:strRef>
          </c:cat>
          <c:val>
            <c:numRef>
              <c:f>Übersicht!$H$47:$I$47</c:f>
              <c:numCache>
                <c:formatCode>0</c:formatCode>
                <c:ptCount val="2"/>
                <c:pt idx="0">
                  <c:v>0</c:v>
                </c:pt>
                <c:pt idx="1">
                  <c:v>120</c:v>
                </c:pt>
              </c:numCache>
            </c:numRef>
          </c:val>
          <c:extLst>
            <c:ext xmlns:c16="http://schemas.microsoft.com/office/drawing/2014/chart" uri="{C3380CC4-5D6E-409C-BE32-E72D297353CC}">
              <c16:uniqueId val="{00000004-B3D0-452D-8C9D-692E3AABC451}"/>
            </c:ext>
          </c:extLst>
        </c:ser>
        <c:dLbls>
          <c:showLegendKey val="0"/>
          <c:showVal val="0"/>
          <c:showCatName val="0"/>
          <c:showSerName val="0"/>
          <c:showPercent val="0"/>
          <c:showBubbleSize val="0"/>
          <c:showLeaderLines val="1"/>
        </c:dLbls>
      </c:pie3DChart>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de-DE" sz="1600" b="1"/>
              <a:t>Studienverlauf</a:t>
            </a:r>
            <a:r>
              <a:rPr lang="de-DE" sz="1600" b="1" baseline="0"/>
              <a:t> gesamt</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spPr>
            <a:solidFill>
              <a:schemeClr val="tx1"/>
            </a:solidFill>
            <a:ln>
              <a:solidFill>
                <a:schemeClr val="bg1"/>
              </a:solidFill>
            </a:ln>
          </c:spPr>
          <c:dPt>
            <c:idx val="0"/>
            <c:bubble3D val="0"/>
            <c:spPr>
              <a:solidFill>
                <a:srgbClr val="C00000"/>
              </a:solidFill>
              <a:ln>
                <a:solidFill>
                  <a:schemeClr val="bg1"/>
                </a:solidFill>
              </a:ln>
            </c:spPr>
            <c:extLst>
              <c:ext xmlns:c16="http://schemas.microsoft.com/office/drawing/2014/chart" uri="{C3380CC4-5D6E-409C-BE32-E72D297353CC}">
                <c16:uniqueId val="{00000009-3EE9-46F4-A370-25C65BF3600C}"/>
              </c:ext>
            </c:extLst>
          </c:dPt>
          <c:cat>
            <c:strRef>
              <c:f>Übersicht!$H$56:$I$56</c:f>
              <c:strCache>
                <c:ptCount val="2"/>
                <c:pt idx="0">
                  <c:v>eingebracht</c:v>
                </c:pt>
                <c:pt idx="1">
                  <c:v>verbleibend</c:v>
                </c:pt>
              </c:strCache>
            </c:strRef>
          </c:cat>
          <c:val>
            <c:numRef>
              <c:f>Übersicht!$H$55:$I$55</c:f>
              <c:numCache>
                <c:formatCode>0</c:formatCode>
                <c:ptCount val="2"/>
                <c:pt idx="0">
                  <c:v>0</c:v>
                </c:pt>
                <c:pt idx="1">
                  <c:v>300</c:v>
                </c:pt>
              </c:numCache>
            </c:numRef>
          </c:val>
          <c:extLst>
            <c:ext xmlns:c16="http://schemas.microsoft.com/office/drawing/2014/chart" uri="{C3380CC4-5D6E-409C-BE32-E72D297353CC}">
              <c16:uniqueId val="{00000008-3EE9-46F4-A370-25C65BF3600C}"/>
            </c:ext>
          </c:extLst>
        </c:ser>
        <c:ser>
          <c:idx val="0"/>
          <c:order val="1"/>
          <c:spPr>
            <a:solidFill>
              <a:schemeClr val="tx1"/>
            </a:solidFill>
            <a:ln>
              <a:solidFill>
                <a:schemeClr val="bg1"/>
              </a:solidFill>
            </a:ln>
          </c:spPr>
          <c:dPt>
            <c:idx val="0"/>
            <c:bubble3D val="0"/>
            <c:spPr>
              <a:solidFill>
                <a:srgbClr val="C00000"/>
              </a:solidFill>
              <a:ln>
                <a:solidFill>
                  <a:schemeClr val="bg1"/>
                </a:solidFill>
              </a:ln>
            </c:spPr>
            <c:extLst>
              <c:ext xmlns:c16="http://schemas.microsoft.com/office/drawing/2014/chart" uri="{C3380CC4-5D6E-409C-BE32-E72D297353CC}">
                <c16:uniqueId val="{00000006-3EE9-46F4-A370-25C65BF3600C}"/>
              </c:ext>
            </c:extLst>
          </c:dPt>
          <c:cat>
            <c:strRef>
              <c:f>Übersicht!$H$56:$I$56</c:f>
              <c:strCache>
                <c:ptCount val="2"/>
                <c:pt idx="0">
                  <c:v>eingebracht</c:v>
                </c:pt>
                <c:pt idx="1">
                  <c:v>verbleibend</c:v>
                </c:pt>
              </c:strCache>
            </c:strRef>
          </c:cat>
          <c:val>
            <c:numRef>
              <c:f>Übersicht!$H$55:$I$55</c:f>
              <c:numCache>
                <c:formatCode>0</c:formatCode>
                <c:ptCount val="2"/>
                <c:pt idx="0">
                  <c:v>0</c:v>
                </c:pt>
                <c:pt idx="1">
                  <c:v>300</c:v>
                </c:pt>
              </c:numCache>
            </c:numRef>
          </c:val>
          <c:extLst>
            <c:ext xmlns:c16="http://schemas.microsoft.com/office/drawing/2014/chart" uri="{C3380CC4-5D6E-409C-BE32-E72D297353CC}">
              <c16:uniqueId val="{00000007-3EE9-46F4-A370-25C65BF3600C}"/>
            </c:ext>
          </c:extLst>
        </c:ser>
        <c:dLbls>
          <c:showLegendKey val="0"/>
          <c:showVal val="0"/>
          <c:showCatName val="0"/>
          <c:showSerName val="0"/>
          <c:showPercent val="0"/>
          <c:showBubbleSize val="0"/>
          <c:showLeaderLines val="1"/>
        </c:dLbls>
      </c:pie3DChart>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Aufteilung</a:t>
            </a:r>
            <a:r>
              <a:rPr lang="en-US" sz="1600" b="1" baseline="0"/>
              <a:t> Module</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solidFill>
                <a:schemeClr val="tx1"/>
              </a:solidFill>
            </a:ln>
          </c:spPr>
          <c:dPt>
            <c:idx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13-E94E-4A2F-865B-0F9173AE56C6}"/>
              </c:ext>
            </c:extLst>
          </c:dPt>
          <c:dPt>
            <c:idx val="1"/>
            <c:bubble3D val="0"/>
            <c:spPr>
              <a:solidFill>
                <a:schemeClr val="accent2">
                  <a:lumMod val="60000"/>
                  <a:lumOff val="40000"/>
                </a:schemeClr>
              </a:solidFill>
              <a:ln>
                <a:solidFill>
                  <a:schemeClr val="tx1"/>
                </a:solidFill>
              </a:ln>
            </c:spPr>
            <c:extLst>
              <c:ext xmlns:c16="http://schemas.microsoft.com/office/drawing/2014/chart" uri="{C3380CC4-5D6E-409C-BE32-E72D297353CC}">
                <c16:uniqueId val="{0000000D-E94E-4A2F-865B-0F9173AE56C6}"/>
              </c:ext>
            </c:extLst>
          </c:dPt>
          <c:dPt>
            <c:idx val="2"/>
            <c:bubble3D val="0"/>
            <c:spPr>
              <a:solidFill>
                <a:schemeClr val="accent1">
                  <a:lumMod val="60000"/>
                  <a:lumOff val="40000"/>
                </a:schemeClr>
              </a:solidFill>
              <a:ln>
                <a:solidFill>
                  <a:schemeClr val="tx1"/>
                </a:solidFill>
              </a:ln>
            </c:spPr>
            <c:extLst>
              <c:ext xmlns:c16="http://schemas.microsoft.com/office/drawing/2014/chart" uri="{C3380CC4-5D6E-409C-BE32-E72D297353CC}">
                <c16:uniqueId val="{0000001B-E94E-4A2F-865B-0F9173AE56C6}"/>
              </c:ext>
            </c:extLst>
          </c:dPt>
          <c:cat>
            <c:strRef>
              <c:f>(Übersicht!$A$3,Übersicht!$A$14,Übersicht!$A$35)</c:f>
              <c:strCache>
                <c:ptCount val="3"/>
                <c:pt idx="0">
                  <c:v>Basismodule</c:v>
                </c:pt>
                <c:pt idx="1">
                  <c:v>Aufbaumodule</c:v>
                </c:pt>
                <c:pt idx="2">
                  <c:v>Vertiefungsmodule</c:v>
                </c:pt>
              </c:strCache>
            </c:strRef>
          </c:cat>
          <c:val>
            <c:numRef>
              <c:f>(Übersicht!$D$9,Übersicht!$D$30,Übersicht!$D$47)</c:f>
              <c:numCache>
                <c:formatCode>General</c:formatCode>
                <c:ptCount val="3"/>
                <c:pt idx="0">
                  <c:v>51</c:v>
                </c:pt>
                <c:pt idx="1">
                  <c:v>129</c:v>
                </c:pt>
                <c:pt idx="2">
                  <c:v>120</c:v>
                </c:pt>
              </c:numCache>
            </c:numRef>
          </c:val>
          <c:extLst>
            <c:ext xmlns:c16="http://schemas.microsoft.com/office/drawing/2014/chart" uri="{C3380CC4-5D6E-409C-BE32-E72D297353CC}">
              <c16:uniqueId val="{00000003-E94E-4A2F-865B-0F9173AE56C6}"/>
            </c:ext>
          </c:extLst>
        </c:ser>
        <c:dLbls>
          <c:showLegendKey val="0"/>
          <c:showVal val="0"/>
          <c:showCatName val="0"/>
          <c:showSerName val="0"/>
          <c:showPercent val="0"/>
          <c:showBubbleSize val="0"/>
          <c:showLeaderLines val="1"/>
        </c:dLbls>
      </c:pie3DChart>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532277</xdr:colOff>
      <xdr:row>2</xdr:row>
      <xdr:rowOff>6563</xdr:rowOff>
    </xdr:from>
    <xdr:to>
      <xdr:col>13</xdr:col>
      <xdr:colOff>4277</xdr:colOff>
      <xdr:row>11</xdr:row>
      <xdr:rowOff>51241</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531929</xdr:colOff>
      <xdr:row>13</xdr:row>
      <xdr:rowOff>10340</xdr:rowOff>
    </xdr:from>
    <xdr:to>
      <xdr:col>13</xdr:col>
      <xdr:colOff>3929</xdr:colOff>
      <xdr:row>22</xdr:row>
      <xdr:rowOff>95840</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530028</xdr:colOff>
      <xdr:row>34</xdr:row>
      <xdr:rowOff>6270</xdr:rowOff>
    </xdr:from>
    <xdr:to>
      <xdr:col>13</xdr:col>
      <xdr:colOff>2028</xdr:colOff>
      <xdr:row>43</xdr:row>
      <xdr:rowOff>91770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493059</xdr:colOff>
      <xdr:row>51</xdr:row>
      <xdr:rowOff>156882</xdr:rowOff>
    </xdr:from>
    <xdr:to>
      <xdr:col>12</xdr:col>
      <xdr:colOff>750109</xdr:colOff>
      <xdr:row>59</xdr:row>
      <xdr:rowOff>15064</xdr:rowOff>
    </xdr:to>
    <xdr:graphicFrame macro="">
      <xdr:nvGraphicFramePr>
        <xdr:cNvPr id="8" name="Datenreihen1 Punkt &quot;eingebracht&quot;">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1024248</xdr:colOff>
      <xdr:row>67</xdr:row>
      <xdr:rowOff>155863</xdr:rowOff>
    </xdr:from>
    <xdr:to>
      <xdr:col>2</xdr:col>
      <xdr:colOff>1402774</xdr:colOff>
      <xdr:row>76</xdr:row>
      <xdr:rowOff>45723</xdr:rowOff>
    </xdr:to>
    <xdr:graphicFrame macro="">
      <xdr:nvGraphicFramePr>
        <xdr:cNvPr id="9" name="Datenreihen1 Punkt &quot;eingebracht&quot;">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dimension ref="A1:R71"/>
  <sheetViews>
    <sheetView zoomScale="85" zoomScaleNormal="85" workbookViewId="0">
      <pane ySplit="1" topLeftCell="A2" activePane="bottomLeft" state="frozen"/>
      <selection pane="bottomLeft" activeCell="F4" sqref="F4"/>
    </sheetView>
  </sheetViews>
  <sheetFormatPr baseColWidth="10" defaultColWidth="11.453125" defaultRowHeight="14.5" x14ac:dyDescent="0.35"/>
  <cols>
    <col min="1" max="1" width="13.1796875" style="1" customWidth="1"/>
    <col min="2" max="2" width="43.26953125" style="2" customWidth="1"/>
    <col min="3" max="3" width="20.54296875" style="2" customWidth="1"/>
    <col min="4" max="4" width="25.7265625" style="2" bestFit="1" customWidth="1"/>
    <col min="5" max="5" width="0.1796875" style="2" customWidth="1"/>
    <col min="6" max="6" width="12.7265625" style="142" customWidth="1"/>
    <col min="7" max="7" width="0.1796875" style="228" customWidth="1"/>
    <col min="8" max="8" width="0.1796875" style="229" customWidth="1"/>
    <col min="9" max="9" width="0.1796875" style="230" customWidth="1"/>
    <col min="10" max="10" width="20.7265625" style="2" customWidth="1"/>
    <col min="11" max="13" width="11.453125" style="2" customWidth="1"/>
    <col min="14" max="14" width="26.26953125" style="2" customWidth="1"/>
    <col min="15" max="16384" width="11.453125" style="2"/>
  </cols>
  <sheetData>
    <row r="1" spans="1:9" s="111" customFormat="1" ht="24" thickBot="1" x14ac:dyDescent="0.4">
      <c r="A1" s="268" t="s">
        <v>78</v>
      </c>
      <c r="B1" s="269"/>
      <c r="C1" s="270"/>
      <c r="D1" s="109" t="s">
        <v>11</v>
      </c>
      <c r="E1" s="109" t="s">
        <v>286</v>
      </c>
      <c r="F1" s="110" t="s">
        <v>12</v>
      </c>
      <c r="G1" s="241" t="s">
        <v>14</v>
      </c>
      <c r="H1" s="242" t="s">
        <v>15</v>
      </c>
      <c r="I1" s="227"/>
    </row>
    <row r="2" spans="1:9" ht="15.75" customHeight="1" thickBot="1" x14ac:dyDescent="0.4"/>
    <row r="3" spans="1:9" x14ac:dyDescent="0.35">
      <c r="A3" s="273" t="s">
        <v>6</v>
      </c>
      <c r="B3" s="274"/>
      <c r="C3" s="274"/>
      <c r="D3" s="274"/>
      <c r="E3" s="274"/>
      <c r="F3" s="275"/>
    </row>
    <row r="4" spans="1:9" x14ac:dyDescent="0.35">
      <c r="A4" s="132" t="s">
        <v>2</v>
      </c>
      <c r="B4" s="282" t="s">
        <v>0</v>
      </c>
      <c r="C4" s="282"/>
      <c r="D4" s="3">
        <v>15</v>
      </c>
      <c r="E4" s="214"/>
      <c r="F4" s="204"/>
      <c r="G4" s="231">
        <f>F4*D4</f>
        <v>0</v>
      </c>
      <c r="H4" s="232">
        <f>IF(F4&lt;&gt;"",D4,0)</f>
        <v>0</v>
      </c>
    </row>
    <row r="5" spans="1:9" x14ac:dyDescent="0.35">
      <c r="A5" s="132" t="s">
        <v>3</v>
      </c>
      <c r="B5" s="282" t="s">
        <v>1</v>
      </c>
      <c r="C5" s="282"/>
      <c r="D5" s="3">
        <v>9</v>
      </c>
      <c r="E5" s="214"/>
      <c r="F5" s="204"/>
      <c r="G5" s="231">
        <f>F5*D5</f>
        <v>0</v>
      </c>
      <c r="H5" s="232">
        <f>IF(F5&lt;&gt;"",D5,0)</f>
        <v>0</v>
      </c>
    </row>
    <row r="6" spans="1:9" x14ac:dyDescent="0.35">
      <c r="A6" s="132" t="s">
        <v>5</v>
      </c>
      <c r="B6" s="282" t="s">
        <v>4</v>
      </c>
      <c r="C6" s="282"/>
      <c r="D6" s="3">
        <v>8</v>
      </c>
      <c r="E6" s="214"/>
      <c r="F6" s="204"/>
      <c r="G6" s="231">
        <f>F6*D6</f>
        <v>0</v>
      </c>
      <c r="H6" s="232">
        <f>IF(F6&lt;&gt;"",D6,0)</f>
        <v>0</v>
      </c>
    </row>
    <row r="7" spans="1:9" x14ac:dyDescent="0.35">
      <c r="A7" s="132" t="s">
        <v>7</v>
      </c>
      <c r="B7" s="282" t="s">
        <v>9</v>
      </c>
      <c r="C7" s="282"/>
      <c r="D7" s="3">
        <v>9</v>
      </c>
      <c r="E7" s="214"/>
      <c r="F7" s="204"/>
      <c r="G7" s="231">
        <f>F7*D7</f>
        <v>0</v>
      </c>
      <c r="H7" s="232">
        <f>IF(F7&lt;&gt;"",D7,0)</f>
        <v>0</v>
      </c>
    </row>
    <row r="8" spans="1:9" ht="15" thickBot="1" x14ac:dyDescent="0.4">
      <c r="A8" s="133" t="s">
        <v>8</v>
      </c>
      <c r="B8" s="283" t="s">
        <v>10</v>
      </c>
      <c r="C8" s="283"/>
      <c r="D8" s="4">
        <v>10</v>
      </c>
      <c r="E8" s="215"/>
      <c r="F8" s="205"/>
      <c r="G8" s="231">
        <f>F8*D8</f>
        <v>0</v>
      </c>
      <c r="H8" s="232">
        <f>IF(F8&lt;&gt;"",D8,0)</f>
        <v>0</v>
      </c>
    </row>
    <row r="9" spans="1:9" ht="15.5" thickTop="1" thickBot="1" x14ac:dyDescent="0.4">
      <c r="A9" s="5"/>
      <c r="B9" s="6"/>
      <c r="C9" s="6"/>
      <c r="D9" s="7">
        <f>SUM(D4:D8)</f>
        <v>51</v>
      </c>
      <c r="E9" s="7"/>
      <c r="F9" s="8"/>
      <c r="G9" s="231"/>
      <c r="H9" s="243">
        <f>SUM(H4:H8)</f>
        <v>0</v>
      </c>
      <c r="I9" s="243">
        <f>D9-H9</f>
        <v>51</v>
      </c>
    </row>
    <row r="10" spans="1:9" x14ac:dyDescent="0.35">
      <c r="A10" s="9"/>
      <c r="C10" s="253" t="str">
        <f>IF(H9&lt;&gt;0,"Durchschnitt der Einzelnoten: ","")</f>
        <v/>
      </c>
      <c r="D10" s="254"/>
      <c r="E10" s="254"/>
      <c r="F10" s="10" t="str">
        <f>IF(H9&lt;&gt;0,AVERAGE(F4:F8),"")</f>
        <v/>
      </c>
      <c r="H10" s="244" t="s">
        <v>50</v>
      </c>
      <c r="I10" s="244" t="s">
        <v>51</v>
      </c>
    </row>
    <row r="11" spans="1:9" ht="15" thickBot="1" x14ac:dyDescent="0.4">
      <c r="A11" s="9"/>
      <c r="C11" s="255" t="str">
        <f>IF(H9&lt;&gt;0,"Gewichteter Durchschnitt der Einzelnoten: ","")</f>
        <v/>
      </c>
      <c r="D11" s="256"/>
      <c r="E11" s="256"/>
      <c r="F11" s="11" t="str">
        <f>IF(H9&lt;&gt;0,SUM(G4:G8)/SUM(H4:H8),"")</f>
        <v/>
      </c>
    </row>
    <row r="12" spans="1:9" x14ac:dyDescent="0.35">
      <c r="A12" s="9"/>
      <c r="B12" s="12"/>
      <c r="C12" s="12"/>
      <c r="D12" s="13"/>
      <c r="E12" s="13"/>
      <c r="F12" s="14"/>
    </row>
    <row r="13" spans="1:9" ht="15" thickBot="1" x14ac:dyDescent="0.4"/>
    <row r="14" spans="1:9" x14ac:dyDescent="0.35">
      <c r="A14" s="276" t="s">
        <v>13</v>
      </c>
      <c r="B14" s="277"/>
      <c r="C14" s="277"/>
      <c r="D14" s="277"/>
      <c r="E14" s="277"/>
      <c r="F14" s="278"/>
    </row>
    <row r="15" spans="1:9" x14ac:dyDescent="0.35">
      <c r="A15" s="134" t="s">
        <v>16</v>
      </c>
      <c r="B15" s="267" t="s">
        <v>34</v>
      </c>
      <c r="C15" s="267"/>
      <c r="D15" s="15">
        <v>10</v>
      </c>
      <c r="E15" s="214"/>
      <c r="F15" s="204"/>
      <c r="G15" s="231">
        <f t="shared" ref="G15:G27" si="0">F15*D15</f>
        <v>0</v>
      </c>
      <c r="H15" s="232">
        <f t="shared" ref="H15:H27" si="1">IF(F15&lt;&gt;"",D15,0)</f>
        <v>0</v>
      </c>
    </row>
    <row r="16" spans="1:9" x14ac:dyDescent="0.35">
      <c r="A16" s="134" t="s">
        <v>17</v>
      </c>
      <c r="B16" s="267" t="s">
        <v>35</v>
      </c>
      <c r="C16" s="267"/>
      <c r="D16" s="15">
        <v>13</v>
      </c>
      <c r="E16" s="214"/>
      <c r="F16" s="204"/>
      <c r="G16" s="231">
        <f t="shared" si="0"/>
        <v>0</v>
      </c>
      <c r="H16" s="232">
        <f t="shared" si="1"/>
        <v>0</v>
      </c>
    </row>
    <row r="17" spans="1:9" x14ac:dyDescent="0.35">
      <c r="A17" s="134" t="s">
        <v>18</v>
      </c>
      <c r="B17" s="267" t="s">
        <v>36</v>
      </c>
      <c r="C17" s="267"/>
      <c r="D17" s="15">
        <v>13</v>
      </c>
      <c r="E17" s="214"/>
      <c r="F17" s="204"/>
      <c r="G17" s="231">
        <f t="shared" si="0"/>
        <v>0</v>
      </c>
      <c r="H17" s="232">
        <f t="shared" si="1"/>
        <v>0</v>
      </c>
    </row>
    <row r="18" spans="1:9" x14ac:dyDescent="0.35">
      <c r="A18" s="134" t="s">
        <v>19</v>
      </c>
      <c r="B18" s="267" t="s">
        <v>37</v>
      </c>
      <c r="C18" s="267"/>
      <c r="D18" s="15">
        <v>10</v>
      </c>
      <c r="E18" s="214"/>
      <c r="F18" s="204"/>
      <c r="G18" s="231">
        <f t="shared" si="0"/>
        <v>0</v>
      </c>
      <c r="H18" s="232">
        <f t="shared" si="1"/>
        <v>0</v>
      </c>
    </row>
    <row r="19" spans="1:9" x14ac:dyDescent="0.35">
      <c r="A19" s="134" t="s">
        <v>20</v>
      </c>
      <c r="B19" s="267" t="s">
        <v>38</v>
      </c>
      <c r="C19" s="267"/>
      <c r="D19" s="15">
        <v>10</v>
      </c>
      <c r="E19" s="214"/>
      <c r="F19" s="204"/>
      <c r="G19" s="231">
        <f t="shared" si="0"/>
        <v>0</v>
      </c>
      <c r="H19" s="232">
        <f t="shared" si="1"/>
        <v>0</v>
      </c>
    </row>
    <row r="20" spans="1:9" x14ac:dyDescent="0.35">
      <c r="A20" s="134" t="s">
        <v>21</v>
      </c>
      <c r="B20" s="267" t="s">
        <v>39</v>
      </c>
      <c r="C20" s="267"/>
      <c r="D20" s="15">
        <v>9</v>
      </c>
      <c r="E20" s="214"/>
      <c r="F20" s="204"/>
      <c r="G20" s="231">
        <f t="shared" si="0"/>
        <v>0</v>
      </c>
      <c r="H20" s="232">
        <f t="shared" si="1"/>
        <v>0</v>
      </c>
    </row>
    <row r="21" spans="1:9" x14ac:dyDescent="0.35">
      <c r="A21" s="134" t="s">
        <v>22</v>
      </c>
      <c r="B21" s="267" t="s">
        <v>40</v>
      </c>
      <c r="C21" s="267"/>
      <c r="D21" s="15">
        <v>10</v>
      </c>
      <c r="E21" s="214"/>
      <c r="F21" s="204"/>
      <c r="G21" s="231">
        <f t="shared" si="0"/>
        <v>0</v>
      </c>
      <c r="H21" s="232">
        <f t="shared" si="1"/>
        <v>0</v>
      </c>
    </row>
    <row r="22" spans="1:9" x14ac:dyDescent="0.35">
      <c r="A22" s="134" t="s">
        <v>23</v>
      </c>
      <c r="B22" s="267" t="s">
        <v>41</v>
      </c>
      <c r="C22" s="267"/>
      <c r="D22" s="15">
        <v>10</v>
      </c>
      <c r="E22" s="214"/>
      <c r="F22" s="204"/>
      <c r="G22" s="231">
        <f t="shared" si="0"/>
        <v>0</v>
      </c>
      <c r="H22" s="232">
        <f t="shared" si="1"/>
        <v>0</v>
      </c>
    </row>
    <row r="23" spans="1:9" x14ac:dyDescent="0.35">
      <c r="A23" s="134" t="s">
        <v>24</v>
      </c>
      <c r="B23" s="267" t="s">
        <v>298</v>
      </c>
      <c r="C23" s="267"/>
      <c r="D23" s="15">
        <v>10</v>
      </c>
      <c r="E23" s="214"/>
      <c r="F23" s="204"/>
      <c r="G23" s="231">
        <f t="shared" si="0"/>
        <v>0</v>
      </c>
      <c r="H23" s="232">
        <f t="shared" si="1"/>
        <v>0</v>
      </c>
    </row>
    <row r="24" spans="1:9" x14ac:dyDescent="0.35">
      <c r="A24" s="135" t="s">
        <v>62</v>
      </c>
      <c r="B24" s="267" t="s">
        <v>57</v>
      </c>
      <c r="C24" s="267"/>
      <c r="D24" s="16">
        <v>5</v>
      </c>
      <c r="E24" s="216"/>
      <c r="F24" s="204"/>
      <c r="G24" s="231">
        <f t="shared" si="0"/>
        <v>0</v>
      </c>
      <c r="H24" s="232">
        <f t="shared" si="1"/>
        <v>0</v>
      </c>
    </row>
    <row r="25" spans="1:9" x14ac:dyDescent="0.35">
      <c r="A25" s="135" t="s">
        <v>63</v>
      </c>
      <c r="B25" s="265" t="s">
        <v>58</v>
      </c>
      <c r="C25" s="266"/>
      <c r="D25" s="16">
        <v>5</v>
      </c>
      <c r="E25" s="216"/>
      <c r="F25" s="204"/>
      <c r="G25" s="231">
        <f t="shared" si="0"/>
        <v>0</v>
      </c>
      <c r="H25" s="232">
        <f t="shared" si="1"/>
        <v>0</v>
      </c>
    </row>
    <row r="26" spans="1:9" x14ac:dyDescent="0.35">
      <c r="A26" s="135" t="s">
        <v>64</v>
      </c>
      <c r="B26" s="265" t="s">
        <v>59</v>
      </c>
      <c r="C26" s="266"/>
      <c r="D26" s="16">
        <v>5</v>
      </c>
      <c r="E26" s="216"/>
      <c r="F26" s="204"/>
      <c r="G26" s="231">
        <f t="shared" si="0"/>
        <v>0</v>
      </c>
      <c r="H26" s="232">
        <f t="shared" si="1"/>
        <v>0</v>
      </c>
    </row>
    <row r="27" spans="1:9" x14ac:dyDescent="0.35">
      <c r="A27" s="135" t="s">
        <v>65</v>
      </c>
      <c r="B27" s="265" t="s">
        <v>60</v>
      </c>
      <c r="C27" s="266"/>
      <c r="D27" s="16">
        <v>5</v>
      </c>
      <c r="E27" s="216"/>
      <c r="F27" s="204"/>
      <c r="G27" s="231">
        <f t="shared" si="0"/>
        <v>0</v>
      </c>
      <c r="H27" s="232">
        <f t="shared" si="1"/>
        <v>0</v>
      </c>
    </row>
    <row r="28" spans="1:9" x14ac:dyDescent="0.35">
      <c r="A28" s="135" t="s">
        <v>66</v>
      </c>
      <c r="B28" s="265" t="s">
        <v>260</v>
      </c>
      <c r="C28" s="266"/>
      <c r="D28" s="16">
        <v>6</v>
      </c>
      <c r="E28" s="216"/>
      <c r="F28" s="202"/>
      <c r="G28" s="231"/>
      <c r="H28" s="232">
        <f>IF(F28=I70,D28,0)</f>
        <v>0</v>
      </c>
    </row>
    <row r="29" spans="1:9" ht="15" thickBot="1" x14ac:dyDescent="0.4">
      <c r="A29" s="136" t="s">
        <v>67</v>
      </c>
      <c r="B29" s="263" t="s">
        <v>261</v>
      </c>
      <c r="C29" s="264"/>
      <c r="D29" s="17">
        <v>8</v>
      </c>
      <c r="E29" s="215"/>
      <c r="F29" s="203"/>
      <c r="G29" s="231"/>
      <c r="H29" s="232">
        <f>IF(F29=I70,D29,0)</f>
        <v>0</v>
      </c>
    </row>
    <row r="30" spans="1:9" ht="15.5" thickTop="1" thickBot="1" x14ac:dyDescent="0.4">
      <c r="D30" s="7">
        <f>SUM(D15:D29)</f>
        <v>129</v>
      </c>
      <c r="E30" s="7"/>
      <c r="G30" s="231"/>
      <c r="H30" s="243">
        <f>SUM(H15:H29)</f>
        <v>0</v>
      </c>
      <c r="I30" s="243">
        <f>D30-H30</f>
        <v>129</v>
      </c>
    </row>
    <row r="31" spans="1:9" x14ac:dyDescent="0.35">
      <c r="C31" s="257" t="str">
        <f>IF(H30&lt;&gt;0,"Durchschnitt der Einzelnoten: ","")</f>
        <v/>
      </c>
      <c r="D31" s="258"/>
      <c r="E31" s="258"/>
      <c r="F31" s="18" t="str">
        <f>IF(SUM(H15:H27)&lt;&gt;0,AVERAGE(F15:F27),"")</f>
        <v/>
      </c>
      <c r="H31" s="244" t="s">
        <v>50</v>
      </c>
      <c r="I31" s="244" t="s">
        <v>51</v>
      </c>
    </row>
    <row r="32" spans="1:9" ht="15" thickBot="1" x14ac:dyDescent="0.4">
      <c r="C32" s="259" t="str">
        <f>IF(H30&lt;&gt;0,"Gewichteter Durchschnitt der Einzelnoten: ","")</f>
        <v/>
      </c>
      <c r="D32" s="260"/>
      <c r="E32" s="260"/>
      <c r="F32" s="19" t="str">
        <f>IF(SUM(H15:H27)&lt;&gt;0,SUM(G15:G27)/SUM(H15:H27),"")</f>
        <v/>
      </c>
    </row>
    <row r="34" spans="1:9" ht="15" thickBot="1" x14ac:dyDescent="0.4"/>
    <row r="35" spans="1:9" x14ac:dyDescent="0.35">
      <c r="A35" s="279" t="s">
        <v>25</v>
      </c>
      <c r="B35" s="280"/>
      <c r="C35" s="280"/>
      <c r="D35" s="280"/>
      <c r="E35" s="280"/>
      <c r="F35" s="281"/>
    </row>
    <row r="36" spans="1:9" x14ac:dyDescent="0.35">
      <c r="A36" s="137" t="s">
        <v>26</v>
      </c>
      <c r="B36" s="284" t="s">
        <v>262</v>
      </c>
      <c r="C36" s="285"/>
      <c r="D36" s="20">
        <v>16</v>
      </c>
      <c r="E36" s="214"/>
      <c r="F36" s="204"/>
      <c r="G36" s="231">
        <f t="shared" ref="G36:G43" si="2">F36*D36</f>
        <v>0</v>
      </c>
      <c r="H36" s="232">
        <f t="shared" ref="H36:H43" si="3">IF(F36&lt;&gt;"",D36,0)</f>
        <v>0</v>
      </c>
    </row>
    <row r="37" spans="1:9" x14ac:dyDescent="0.35">
      <c r="A37" s="137" t="s">
        <v>27</v>
      </c>
      <c r="B37" s="284" t="s">
        <v>48</v>
      </c>
      <c r="C37" s="285"/>
      <c r="D37" s="20">
        <v>9</v>
      </c>
      <c r="E37" s="214"/>
      <c r="F37" s="204"/>
      <c r="G37" s="231">
        <f t="shared" si="2"/>
        <v>0</v>
      </c>
      <c r="H37" s="232">
        <f t="shared" si="3"/>
        <v>0</v>
      </c>
    </row>
    <row r="38" spans="1:9" x14ac:dyDescent="0.35">
      <c r="A38" s="137" t="s">
        <v>28</v>
      </c>
      <c r="B38" s="284" t="s">
        <v>47</v>
      </c>
      <c r="C38" s="285"/>
      <c r="D38" s="20">
        <v>9</v>
      </c>
      <c r="E38" s="214"/>
      <c r="F38" s="204"/>
      <c r="G38" s="231">
        <f t="shared" si="2"/>
        <v>0</v>
      </c>
      <c r="H38" s="232">
        <f t="shared" si="3"/>
        <v>0</v>
      </c>
    </row>
    <row r="39" spans="1:9" x14ac:dyDescent="0.35">
      <c r="A39" s="137" t="s">
        <v>29</v>
      </c>
      <c r="B39" s="284" t="s">
        <v>46</v>
      </c>
      <c r="C39" s="285"/>
      <c r="D39" s="20">
        <v>11</v>
      </c>
      <c r="E39" s="214"/>
      <c r="F39" s="204"/>
      <c r="G39" s="231">
        <f t="shared" si="2"/>
        <v>0</v>
      </c>
      <c r="H39" s="232">
        <f t="shared" si="3"/>
        <v>0</v>
      </c>
    </row>
    <row r="40" spans="1:9" x14ac:dyDescent="0.35">
      <c r="A40" s="137" t="s">
        <v>30</v>
      </c>
      <c r="B40" s="284" t="s">
        <v>45</v>
      </c>
      <c r="C40" s="285"/>
      <c r="D40" s="20">
        <v>10</v>
      </c>
      <c r="E40" s="214"/>
      <c r="F40" s="204"/>
      <c r="G40" s="231">
        <f t="shared" si="2"/>
        <v>0</v>
      </c>
      <c r="H40" s="232">
        <f t="shared" si="3"/>
        <v>0</v>
      </c>
    </row>
    <row r="41" spans="1:9" x14ac:dyDescent="0.35">
      <c r="A41" s="137" t="s">
        <v>31</v>
      </c>
      <c r="B41" s="284" t="s">
        <v>44</v>
      </c>
      <c r="C41" s="285"/>
      <c r="D41" s="20">
        <v>10</v>
      </c>
      <c r="E41" s="214"/>
      <c r="F41" s="204"/>
      <c r="G41" s="231">
        <f t="shared" si="2"/>
        <v>0</v>
      </c>
      <c r="H41" s="232">
        <f t="shared" si="3"/>
        <v>0</v>
      </c>
    </row>
    <row r="42" spans="1:9" x14ac:dyDescent="0.35">
      <c r="A42" s="137" t="s">
        <v>32</v>
      </c>
      <c r="B42" s="284" t="s">
        <v>43</v>
      </c>
      <c r="C42" s="285"/>
      <c r="D42" s="20">
        <v>9</v>
      </c>
      <c r="E42" s="214"/>
      <c r="F42" s="204"/>
      <c r="G42" s="231">
        <f t="shared" si="2"/>
        <v>0</v>
      </c>
      <c r="H42" s="232">
        <f t="shared" si="3"/>
        <v>0</v>
      </c>
    </row>
    <row r="43" spans="1:9" x14ac:dyDescent="0.35">
      <c r="A43" s="137" t="s">
        <v>68</v>
      </c>
      <c r="B43" s="284" t="s">
        <v>61</v>
      </c>
      <c r="C43" s="285"/>
      <c r="D43" s="20">
        <v>5</v>
      </c>
      <c r="E43" s="214"/>
      <c r="F43" s="204"/>
      <c r="G43" s="231">
        <f t="shared" si="2"/>
        <v>0</v>
      </c>
      <c r="H43" s="232">
        <f t="shared" si="3"/>
        <v>0</v>
      </c>
    </row>
    <row r="44" spans="1:9" x14ac:dyDescent="0.35">
      <c r="A44" s="137" t="s">
        <v>69</v>
      </c>
      <c r="B44" s="284" t="s">
        <v>263</v>
      </c>
      <c r="C44" s="285"/>
      <c r="D44" s="20">
        <v>10</v>
      </c>
      <c r="E44" s="214"/>
      <c r="F44" s="202"/>
      <c r="G44" s="231"/>
      <c r="H44" s="232">
        <f>IF(F44=I70,D44,0)</f>
        <v>0</v>
      </c>
    </row>
    <row r="45" spans="1:9" x14ac:dyDescent="0.35">
      <c r="A45" s="137" t="s">
        <v>264</v>
      </c>
      <c r="B45" s="288" t="s">
        <v>265</v>
      </c>
      <c r="C45" s="285"/>
      <c r="D45" s="20">
        <v>6</v>
      </c>
      <c r="E45" s="214"/>
      <c r="F45" s="202"/>
      <c r="G45" s="231"/>
      <c r="H45" s="232">
        <f>IF(F45=I70,D45,0)</f>
        <v>0</v>
      </c>
    </row>
    <row r="46" spans="1:9" ht="15" thickBot="1" x14ac:dyDescent="0.4">
      <c r="A46" s="138" t="s">
        <v>33</v>
      </c>
      <c r="B46" s="286" t="s">
        <v>42</v>
      </c>
      <c r="C46" s="287"/>
      <c r="D46" s="21">
        <v>25</v>
      </c>
      <c r="E46" s="215"/>
      <c r="F46" s="205"/>
      <c r="G46" s="231">
        <f>F46*D46</f>
        <v>0</v>
      </c>
      <c r="H46" s="232">
        <f>IF(F46&lt;&gt;"",D46,0)</f>
        <v>0</v>
      </c>
    </row>
    <row r="47" spans="1:9" ht="15.5" thickTop="1" thickBot="1" x14ac:dyDescent="0.4">
      <c r="D47" s="7">
        <f>SUM(D36:D46)</f>
        <v>120</v>
      </c>
      <c r="E47" s="7"/>
      <c r="G47" s="231"/>
      <c r="H47" s="243">
        <f>SUM(H36:H46)</f>
        <v>0</v>
      </c>
      <c r="I47" s="243">
        <f>D47-H47</f>
        <v>120</v>
      </c>
    </row>
    <row r="48" spans="1:9" x14ac:dyDescent="0.35">
      <c r="C48" s="261" t="str">
        <f>IF(H47&lt;&gt;0,"Durchschnitt der Einzelnoten: ","")</f>
        <v/>
      </c>
      <c r="D48" s="262"/>
      <c r="E48" s="262"/>
      <c r="F48" s="22" t="str">
        <f>IF(SUM(H36:H43,H46)&lt;&gt;0,AVERAGE(F36:F43,F46),"")</f>
        <v/>
      </c>
      <c r="H48" s="244" t="s">
        <v>50</v>
      </c>
      <c r="I48" s="244" t="s">
        <v>51</v>
      </c>
    </row>
    <row r="49" spans="1:18" ht="15" thickBot="1" x14ac:dyDescent="0.4">
      <c r="C49" s="296" t="str">
        <f>IF(H47&lt;&gt;0,"Gewichteter Durchschnitt der Einzelnoten: ","")</f>
        <v/>
      </c>
      <c r="D49" s="297"/>
      <c r="E49" s="297"/>
      <c r="F49" s="23" t="str">
        <f>IF(SUM(H36:H43,H46)&lt;&gt;0,SUM(G36:G43,G46)/SUM(H36:H43,H46),"")</f>
        <v/>
      </c>
    </row>
    <row r="51" spans="1:18" ht="15" thickBot="1" x14ac:dyDescent="0.4">
      <c r="A51" s="24"/>
      <c r="B51" s="25"/>
      <c r="C51" s="25"/>
      <c r="D51" s="25"/>
      <c r="E51" s="25"/>
      <c r="F51" s="143"/>
      <c r="G51" s="233"/>
      <c r="H51" s="233"/>
      <c r="I51" s="233"/>
      <c r="J51" s="25"/>
      <c r="K51" s="25"/>
      <c r="L51" s="25"/>
      <c r="M51" s="25"/>
    </row>
    <row r="52" spans="1:18" ht="15" thickTop="1" x14ac:dyDescent="0.35"/>
    <row r="54" spans="1:18" ht="15" thickBot="1" x14ac:dyDescent="0.4">
      <c r="B54" s="26"/>
      <c r="C54" s="26"/>
      <c r="D54" s="26"/>
      <c r="E54" s="26"/>
      <c r="F54" s="144"/>
    </row>
    <row r="55" spans="1:18" ht="15" thickBot="1" x14ac:dyDescent="0.4">
      <c r="C55" s="27" t="s">
        <v>70</v>
      </c>
      <c r="D55" s="28">
        <f>SUM(D9,D30,D47)</f>
        <v>300</v>
      </c>
      <c r="E55" s="28"/>
      <c r="G55" s="231">
        <f>SUM(G9,G30,G47)</f>
        <v>0</v>
      </c>
      <c r="H55" s="244">
        <f>SUM(H9,H30,H47)</f>
        <v>0</v>
      </c>
      <c r="I55" s="244">
        <f>SUM(I9,I30,I47)</f>
        <v>300</v>
      </c>
    </row>
    <row r="56" spans="1:18" x14ac:dyDescent="0.35">
      <c r="C56" s="298" t="str">
        <f>IF(H55&lt;&gt;0,"Durchschnitt der Einzelnoten: ","")</f>
        <v/>
      </c>
      <c r="D56" s="299"/>
      <c r="E56" s="299"/>
      <c r="F56" s="29" t="str">
        <f>IF(SUM(H4:H8,H15:H27,H36:H43,H46)&lt;&gt;0,AVERAGE(F4:F8,F15:F27,F36:F43,F46),"")</f>
        <v/>
      </c>
      <c r="H56" s="244" t="s">
        <v>50</v>
      </c>
      <c r="I56" s="244" t="s">
        <v>51</v>
      </c>
    </row>
    <row r="57" spans="1:18" ht="15" thickBot="1" x14ac:dyDescent="0.4">
      <c r="C57" s="300" t="str">
        <f>IF(H55&lt;&gt;0,"Gewichteter Durchschnitt der Einzelnoten: ","")</f>
        <v/>
      </c>
      <c r="D57" s="301"/>
      <c r="E57" s="301"/>
      <c r="F57" s="30" t="str">
        <f>IF(SUM(H4:H8,H15:H27,H36:H43,H46)&lt;&gt;0,SUM(G4:G8,G15:G27,G36:G43,G46)/SUM(H4:H8,H15:H27,H36:H43,H46),"")</f>
        <v/>
      </c>
    </row>
    <row r="60" spans="1:18" ht="15" thickBot="1" x14ac:dyDescent="0.4">
      <c r="A60" s="24"/>
      <c r="B60" s="25"/>
      <c r="C60" s="25"/>
      <c r="D60" s="25"/>
      <c r="E60" s="25"/>
      <c r="F60" s="143"/>
      <c r="G60" s="233"/>
      <c r="H60" s="233"/>
      <c r="I60" s="233"/>
      <c r="J60" s="25"/>
      <c r="K60" s="25"/>
      <c r="L60" s="25"/>
      <c r="M60" s="25"/>
    </row>
    <row r="61" spans="1:18" ht="15" thickTop="1" x14ac:dyDescent="0.35"/>
    <row r="62" spans="1:18" ht="15" thickBot="1" x14ac:dyDescent="0.4"/>
    <row r="63" spans="1:18" ht="24" thickBot="1" x14ac:dyDescent="0.4">
      <c r="A63" s="293" t="s">
        <v>52</v>
      </c>
      <c r="B63" s="294"/>
      <c r="C63" s="294"/>
      <c r="D63" s="294"/>
      <c r="E63" s="294"/>
      <c r="F63" s="295"/>
      <c r="G63" s="234"/>
      <c r="H63" s="234"/>
      <c r="J63" s="31"/>
      <c r="K63" s="31"/>
      <c r="L63" s="147"/>
    </row>
    <row r="64" spans="1:18" ht="19.5" customHeight="1" x14ac:dyDescent="0.45">
      <c r="A64" s="291" t="s">
        <v>53</v>
      </c>
      <c r="B64" s="292"/>
      <c r="C64" s="292"/>
      <c r="D64" s="302">
        <v>0.4</v>
      </c>
      <c r="E64" s="303"/>
      <c r="F64" s="32" t="str">
        <f>IF(I64=1,ROUND(SUM(G4:G8,G15:G23,G43,G24:G27)/SUM(H4:H8,H15:H23,H43,H24:H27),2),"")</f>
        <v/>
      </c>
      <c r="G64" s="235" t="str">
        <f>IF($I64=1,$F$64*$H64,"")</f>
        <v/>
      </c>
      <c r="H64" s="236">
        <v>0.4</v>
      </c>
      <c r="I64" s="232">
        <f>IF(SUM($H$4:$H$8,$H$15:$H$23,$H$43,$H$24:$H$27)&lt;&gt;0,1,0)</f>
        <v>0</v>
      </c>
      <c r="N64" s="33"/>
      <c r="P64" s="34"/>
      <c r="Q64" s="35"/>
      <c r="R64" s="36"/>
    </row>
    <row r="65" spans="1:18" ht="19.5" customHeight="1" x14ac:dyDescent="0.45">
      <c r="A65" s="289" t="s">
        <v>55</v>
      </c>
      <c r="B65" s="290"/>
      <c r="C65" s="290"/>
      <c r="D65" s="304">
        <v>0.25</v>
      </c>
      <c r="E65" s="305"/>
      <c r="F65" s="37" t="str">
        <f>IF(I65=1,ROUND(F46,2),"")</f>
        <v/>
      </c>
      <c r="G65" s="235" t="str">
        <f>IF($I65=1,$F$65*$H65,"")</f>
        <v/>
      </c>
      <c r="H65" s="236">
        <v>0.25</v>
      </c>
      <c r="I65" s="232">
        <f>IF($F$46&lt;&gt;0,1,0)</f>
        <v>0</v>
      </c>
      <c r="N65" s="33"/>
      <c r="P65" s="34"/>
      <c r="Q65" s="35"/>
      <c r="R65" s="36"/>
    </row>
    <row r="66" spans="1:18" ht="19.5" customHeight="1" thickBot="1" x14ac:dyDescent="0.5">
      <c r="A66" s="271" t="s">
        <v>54</v>
      </c>
      <c r="B66" s="272"/>
      <c r="C66" s="272"/>
      <c r="D66" s="251">
        <v>0.35</v>
      </c>
      <c r="E66" s="252"/>
      <c r="F66" s="38" t="str">
        <f>IF(I66=1,ROUND(SUM(G36:G42)/SUM(H36:H42),2),"")</f>
        <v/>
      </c>
      <c r="G66" s="235" t="str">
        <f>IF($I66=1,$F$66*$H66,"")</f>
        <v/>
      </c>
      <c r="H66" s="236">
        <v>0.35</v>
      </c>
      <c r="I66" s="232">
        <f>IF(SUM($H$36:$H$42)&lt;&gt;0,1,0)</f>
        <v>0</v>
      </c>
      <c r="N66" s="33"/>
      <c r="P66" s="34"/>
      <c r="Q66" s="35"/>
      <c r="R66" s="36"/>
    </row>
    <row r="67" spans="1:18" ht="32.25" customHeight="1" thickBot="1" x14ac:dyDescent="0.5">
      <c r="A67" s="39"/>
      <c r="B67" s="39"/>
      <c r="C67" s="39"/>
      <c r="D67" s="39"/>
      <c r="E67" s="39"/>
      <c r="F67" s="40" t="str">
        <f>IF(SUM($I$64:$I$66)&lt;&gt;0,ROUNDDOWN(SUM(G64:G66)/SUM($H$64*$I$64,$H$65*$I$65,$H$66*$I$66),2),"")</f>
        <v/>
      </c>
      <c r="G67" s="230"/>
      <c r="H67" s="245" t="s">
        <v>56</v>
      </c>
      <c r="I67" s="250" t="s">
        <v>297</v>
      </c>
      <c r="N67" s="33"/>
    </row>
    <row r="68" spans="1:18" x14ac:dyDescent="0.35">
      <c r="F68" s="145"/>
      <c r="G68" s="237"/>
      <c r="H68" s="238"/>
    </row>
    <row r="69" spans="1:18" ht="15" thickBot="1" x14ac:dyDescent="0.4">
      <c r="F69" s="146"/>
      <c r="G69" s="239"/>
      <c r="H69" s="240"/>
    </row>
    <row r="70" spans="1:18" ht="15" thickBot="1" x14ac:dyDescent="0.4">
      <c r="F70" s="142" t="s">
        <v>296</v>
      </c>
      <c r="H70" s="247" t="s">
        <v>295</v>
      </c>
      <c r="I70" s="248" t="s">
        <v>276</v>
      </c>
    </row>
    <row r="71" spans="1:18" ht="15" thickBot="1" x14ac:dyDescent="0.4">
      <c r="F71" s="142" t="s">
        <v>296</v>
      </c>
      <c r="H71" s="246"/>
      <c r="I71" s="249" t="s">
        <v>277</v>
      </c>
    </row>
  </sheetData>
  <sheetProtection sheet="1" objects="1" scenarios="1"/>
  <mergeCells count="50">
    <mergeCell ref="B46:C46"/>
    <mergeCell ref="B45:C45"/>
    <mergeCell ref="B44:C44"/>
    <mergeCell ref="B43:C43"/>
    <mergeCell ref="A65:C65"/>
    <mergeCell ref="A64:C64"/>
    <mergeCell ref="A63:F63"/>
    <mergeCell ref="C49:E49"/>
    <mergeCell ref="C56:E56"/>
    <mergeCell ref="C57:E57"/>
    <mergeCell ref="D64:E64"/>
    <mergeCell ref="D65:E65"/>
    <mergeCell ref="B19:C19"/>
    <mergeCell ref="B18:C18"/>
    <mergeCell ref="B42:C42"/>
    <mergeCell ref="B41:C41"/>
    <mergeCell ref="B40:C40"/>
    <mergeCell ref="B39:C39"/>
    <mergeCell ref="A1:C1"/>
    <mergeCell ref="A66:C66"/>
    <mergeCell ref="A3:F3"/>
    <mergeCell ref="A14:F14"/>
    <mergeCell ref="A35:F35"/>
    <mergeCell ref="B4:C4"/>
    <mergeCell ref="B5:C5"/>
    <mergeCell ref="B6:C6"/>
    <mergeCell ref="B7:C7"/>
    <mergeCell ref="B8:C8"/>
    <mergeCell ref="B38:C38"/>
    <mergeCell ref="B37:C37"/>
    <mergeCell ref="B36:C36"/>
    <mergeCell ref="B17:C17"/>
    <mergeCell ref="B16:C16"/>
    <mergeCell ref="B15:C15"/>
    <mergeCell ref="D66:E66"/>
    <mergeCell ref="C10:E10"/>
    <mergeCell ref="C11:E11"/>
    <mergeCell ref="C31:E31"/>
    <mergeCell ref="C32:E32"/>
    <mergeCell ref="C48:E48"/>
    <mergeCell ref="B29:C29"/>
    <mergeCell ref="B28:C28"/>
    <mergeCell ref="B27:C27"/>
    <mergeCell ref="B26:C26"/>
    <mergeCell ref="B25:C25"/>
    <mergeCell ref="B24:C24"/>
    <mergeCell ref="B23:C23"/>
    <mergeCell ref="B22:C22"/>
    <mergeCell ref="B21:C21"/>
    <mergeCell ref="B20:C20"/>
  </mergeCells>
  <conditionalFormatting sqref="F16">
    <cfRule type="cellIs" dxfId="25" priority="25" operator="between">
      <formula>1</formula>
      <formula>4</formula>
    </cfRule>
  </conditionalFormatting>
  <conditionalFormatting sqref="F15">
    <cfRule type="cellIs" dxfId="24" priority="24" operator="between">
      <formula>1</formula>
      <formula>4</formula>
    </cfRule>
  </conditionalFormatting>
  <conditionalFormatting sqref="F17">
    <cfRule type="cellIs" dxfId="23" priority="23" operator="between">
      <formula>1</formula>
      <formula>4</formula>
    </cfRule>
  </conditionalFormatting>
  <conditionalFormatting sqref="F18">
    <cfRule type="cellIs" dxfId="22" priority="22" operator="between">
      <formula>1</formula>
      <formula>4</formula>
    </cfRule>
  </conditionalFormatting>
  <conditionalFormatting sqref="F19">
    <cfRule type="cellIs" dxfId="21" priority="21" operator="between">
      <formula>1</formula>
      <formula>4</formula>
    </cfRule>
  </conditionalFormatting>
  <conditionalFormatting sqref="F20">
    <cfRule type="cellIs" dxfId="20" priority="20" operator="between">
      <formula>1</formula>
      <formula>4</formula>
    </cfRule>
  </conditionalFormatting>
  <conditionalFormatting sqref="F21">
    <cfRule type="cellIs" dxfId="19" priority="19" operator="between">
      <formula>1</formula>
      <formula>4</formula>
    </cfRule>
  </conditionalFormatting>
  <conditionalFormatting sqref="F22">
    <cfRule type="cellIs" dxfId="18" priority="18" operator="between">
      <formula>1</formula>
      <formula>4</formula>
    </cfRule>
  </conditionalFormatting>
  <conditionalFormatting sqref="F23">
    <cfRule type="cellIs" dxfId="17" priority="17" operator="between">
      <formula>1</formula>
      <formula>4</formula>
    </cfRule>
  </conditionalFormatting>
  <conditionalFormatting sqref="F24">
    <cfRule type="cellIs" dxfId="16" priority="16" operator="between">
      <formula>1</formula>
      <formula>4</formula>
    </cfRule>
  </conditionalFormatting>
  <conditionalFormatting sqref="F25">
    <cfRule type="cellIs" dxfId="15" priority="15" operator="between">
      <formula>1</formula>
      <formula>4</formula>
    </cfRule>
  </conditionalFormatting>
  <conditionalFormatting sqref="F26">
    <cfRule type="cellIs" dxfId="14" priority="14" operator="between">
      <formula>1</formula>
      <formula>4</formula>
    </cfRule>
  </conditionalFormatting>
  <conditionalFormatting sqref="F27">
    <cfRule type="cellIs" dxfId="13" priority="13" operator="between">
      <formula>1</formula>
      <formula>4</formula>
    </cfRule>
  </conditionalFormatting>
  <conditionalFormatting sqref="F4">
    <cfRule type="cellIs" dxfId="12" priority="9" operator="between">
      <formula>1</formula>
      <formula>4</formula>
    </cfRule>
  </conditionalFormatting>
  <conditionalFormatting sqref="F5">
    <cfRule type="cellIs" dxfId="11" priority="8" operator="between">
      <formula>1</formula>
      <formula>4</formula>
    </cfRule>
  </conditionalFormatting>
  <conditionalFormatting sqref="F6">
    <cfRule type="cellIs" dxfId="10" priority="7" operator="between">
      <formula>1</formula>
      <formula>4</formula>
    </cfRule>
  </conditionalFormatting>
  <conditionalFormatting sqref="F7">
    <cfRule type="cellIs" dxfId="9" priority="6" operator="between">
      <formula>1</formula>
      <formula>4</formula>
    </cfRule>
  </conditionalFormatting>
  <conditionalFormatting sqref="F8">
    <cfRule type="cellIs" dxfId="8" priority="5" operator="between">
      <formula>1</formula>
      <formula>4</formula>
    </cfRule>
  </conditionalFormatting>
  <conditionalFormatting sqref="F36:F43">
    <cfRule type="cellIs" dxfId="7" priority="3" operator="between">
      <formula>1</formula>
      <formula>4</formula>
    </cfRule>
  </conditionalFormatting>
  <conditionalFormatting sqref="F46">
    <cfRule type="cellIs" dxfId="6" priority="1" operator="between">
      <formula>1</formula>
      <formula>4</formula>
    </cfRule>
  </conditionalFormatting>
  <conditionalFormatting sqref="F28">
    <cfRule type="cellIs" dxfId="5" priority="31" operator="equal">
      <formula>$I$70</formula>
    </cfRule>
  </conditionalFormatting>
  <conditionalFormatting sqref="F29">
    <cfRule type="cellIs" dxfId="4" priority="32" operator="equal">
      <formula>$I$70</formula>
    </cfRule>
  </conditionalFormatting>
  <conditionalFormatting sqref="F44:F45">
    <cfRule type="cellIs" dxfId="3" priority="33" operator="equal">
      <formula>$I$70</formula>
    </cfRule>
  </conditionalFormatting>
  <dataValidations count="2">
    <dataValidation type="decimal" allowBlank="1" showInputMessage="1" showErrorMessage="1" errorTitle="Ungültige Note" error="Bitte Dezimalzahl zwischen 1.0 und 4.0 eingeben!" prompt="Bitte Note eingeben!" sqref="F15:F27 F46 F36:F43 F4:F8" xr:uid="{00000000-0002-0000-0000-000000000000}">
      <formula1>1</formula1>
      <formula2>4</formula2>
    </dataValidation>
    <dataValidation type="list" allowBlank="1" showInputMessage="1" showErrorMessage="1" prompt="Bitte auswählen!" sqref="F44:F45 F28:F29" xr:uid="{00000000-0002-0000-0000-000001000000}">
      <formula1>$I$70:$I$71</formula1>
    </dataValidation>
  </dataValidations>
  <hyperlinks>
    <hyperlink ref="A4" location="Details_KTH0100" display="KTH-0100" xr:uid="{00000000-0004-0000-0000-000000000000}"/>
    <hyperlink ref="A5" location="Details_KTH0200" display="KTH-0200" xr:uid="{00000000-0004-0000-0000-000001000000}"/>
    <hyperlink ref="A6" location="Details_KTH0300" display="KTH-0300" xr:uid="{00000000-0004-0000-0000-000002000000}"/>
    <hyperlink ref="A7" location="Details_KTH0400" display="KTH-0400" xr:uid="{00000000-0004-0000-0000-000003000000}"/>
    <hyperlink ref="A8" location="Details_KTH0500" display="KTH-0500" xr:uid="{00000000-0004-0000-0000-000004000000}"/>
    <hyperlink ref="A15" location="Details_KTH0600" display="KTH-0600" xr:uid="{00000000-0004-0000-0000-000005000000}"/>
    <hyperlink ref="A16" location="Details_KTH0700" display="KTH-0700" xr:uid="{00000000-0004-0000-0000-000006000000}"/>
    <hyperlink ref="A17" location="Details_KTH0800" display="KTH-0800" xr:uid="{00000000-0004-0000-0000-000007000000}"/>
    <hyperlink ref="A18" location="Details_KTH0900" display="KTH-0900" xr:uid="{00000000-0004-0000-0000-000008000000}"/>
    <hyperlink ref="A19" location="Details_KTH1000" display="KTH-1000" xr:uid="{00000000-0004-0000-0000-000009000000}"/>
    <hyperlink ref="A20" location="Details_KTH1100" display="KTH-1100" xr:uid="{00000000-0004-0000-0000-00000A000000}"/>
    <hyperlink ref="A21" location="Details_KTH1200" display="KTH-1200" xr:uid="{00000000-0004-0000-0000-00000B000000}"/>
    <hyperlink ref="A22" location="Details_KTH1300" display="KTH-1300" xr:uid="{00000000-0004-0000-0000-00000C000000}"/>
    <hyperlink ref="A23" location="Details_KTH1400" display="KTH-1400" xr:uid="{00000000-0004-0000-0000-00000D000000}"/>
    <hyperlink ref="A24" location="Details_KTH1500A" display="KTH-1500A" xr:uid="{00000000-0004-0000-0000-00000E000000}"/>
    <hyperlink ref="A25" location="Details_KTH1500B" display="KTH-1500B" xr:uid="{00000000-0004-0000-0000-00000F000000}"/>
    <hyperlink ref="A26" location="Details_KTH1500C" display="KTH-1500C" xr:uid="{00000000-0004-0000-0000-000010000000}"/>
    <hyperlink ref="A27" location="Details_KTH1500D" display="KTH-1500D" xr:uid="{00000000-0004-0000-0000-000011000000}"/>
    <hyperlink ref="A28" location="Details_KTH1500E" display="KTH-1500E" xr:uid="{00000000-0004-0000-0000-000012000000}"/>
    <hyperlink ref="A29" location="Details_KTH1500F" display="KTH-1500F" xr:uid="{00000000-0004-0000-0000-000013000000}"/>
    <hyperlink ref="A36" location="Details_KTH1600" display="KTH-1600" xr:uid="{00000000-0004-0000-0000-000014000000}"/>
    <hyperlink ref="A37" location="Details_KTH1700" display="KTH-1700" xr:uid="{00000000-0004-0000-0000-000015000000}"/>
    <hyperlink ref="A38" location="Details_KTH1800" display="KTH-1800" xr:uid="{00000000-0004-0000-0000-000016000000}"/>
    <hyperlink ref="A39" location="Details_KTH1900" display="KTH-1900" xr:uid="{00000000-0004-0000-0000-000017000000}"/>
    <hyperlink ref="A40" location="Details_KTH2000" display="KTH-2000" xr:uid="{00000000-0004-0000-0000-000018000000}"/>
    <hyperlink ref="A41" location="Details_KTH2100" display="KTH-2100" xr:uid="{00000000-0004-0000-0000-000019000000}"/>
    <hyperlink ref="A42" location="Details_KTH2200" display="KTH-2200" xr:uid="{00000000-0004-0000-0000-00001A000000}"/>
    <hyperlink ref="A43" location="Details_KTH2300A" display="KTH-2300A" xr:uid="{00000000-0004-0000-0000-00001B000000}"/>
    <hyperlink ref="A44" location="Details_KTH2300B" display="KTH-2300B" xr:uid="{00000000-0004-0000-0000-00001C000000}"/>
    <hyperlink ref="A45" location="Details_KTH2300C" display="KTH-2300C" xr:uid="{00000000-0004-0000-0000-00001D000000}"/>
    <hyperlink ref="A46" location="Details_KTH2400" display="KTH-2400" xr:uid="{00000000-0004-0000-0000-00001E000000}"/>
  </hyperlink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214"/>
  <sheetViews>
    <sheetView tabSelected="1" zoomScale="85" zoomScaleNormal="85" workbookViewId="0">
      <pane xSplit="2" ySplit="1" topLeftCell="C15" activePane="bottomRight" state="frozen"/>
      <selection pane="topRight" activeCell="C1" sqref="C1"/>
      <selection pane="bottomLeft" activeCell="A2" sqref="A2"/>
      <selection pane="bottomRight" activeCell="B23" sqref="B23"/>
    </sheetView>
  </sheetViews>
  <sheetFormatPr baseColWidth="10" defaultColWidth="11.453125" defaultRowHeight="14.5" x14ac:dyDescent="0.35"/>
  <cols>
    <col min="1" max="1" width="17.26953125" style="152" customWidth="1"/>
    <col min="2" max="2" width="38" style="59" customWidth="1"/>
    <col min="3" max="3" width="3.81640625" style="73" bestFit="1" customWidth="1"/>
    <col min="4" max="4" width="73" style="59" customWidth="1"/>
    <col min="5" max="5" width="37" style="74" customWidth="1"/>
    <col min="6" max="6" width="7.26953125" style="74" customWidth="1"/>
    <col min="7" max="7" width="16.1796875" style="171" bestFit="1" customWidth="1"/>
    <col min="8" max="8" width="6.453125" style="59" customWidth="1"/>
    <col min="9" max="9" width="85" style="59" customWidth="1"/>
    <col min="10" max="16384" width="11.453125" style="59"/>
  </cols>
  <sheetData>
    <row r="1" spans="1:9" s="111" customFormat="1" ht="19.5" thickTop="1" thickBot="1" x14ac:dyDescent="0.4">
      <c r="A1" s="309" t="s">
        <v>78</v>
      </c>
      <c r="B1" s="309"/>
      <c r="C1" s="309" t="s">
        <v>75</v>
      </c>
      <c r="D1" s="309"/>
      <c r="E1" s="149" t="s">
        <v>88</v>
      </c>
      <c r="F1" s="149" t="s">
        <v>74</v>
      </c>
      <c r="G1" s="167" t="s">
        <v>155</v>
      </c>
      <c r="H1" s="149" t="s">
        <v>278</v>
      </c>
      <c r="I1" s="149" t="s">
        <v>135</v>
      </c>
    </row>
    <row r="2" spans="1:9" s="41" customFormat="1" ht="16" customHeight="1" thickTop="1" thickBot="1" x14ac:dyDescent="0.4">
      <c r="A2" s="150"/>
      <c r="C2" s="42"/>
      <c r="D2" s="42"/>
      <c r="E2" s="43"/>
      <c r="F2" s="43"/>
      <c r="G2" s="168"/>
      <c r="H2" s="42"/>
    </row>
    <row r="3" spans="1:9" s="41" customFormat="1" ht="16" customHeight="1" x14ac:dyDescent="0.35">
      <c r="A3" s="151" t="str">
        <f>Übersicht!A4</f>
        <v>KTH-0100</v>
      </c>
      <c r="B3" s="139" t="s">
        <v>256</v>
      </c>
      <c r="C3" s="44" t="s">
        <v>89</v>
      </c>
      <c r="D3" s="45" t="s">
        <v>71</v>
      </c>
      <c r="E3" s="46" t="s">
        <v>82</v>
      </c>
      <c r="F3" s="47">
        <v>2</v>
      </c>
      <c r="G3" s="306" t="s">
        <v>253</v>
      </c>
      <c r="H3" s="219"/>
      <c r="I3" s="206"/>
    </row>
    <row r="4" spans="1:9" s="41" customFormat="1" ht="16" customHeight="1" x14ac:dyDescent="0.35">
      <c r="A4" s="313" t="str">
        <f>Übersicht!B4</f>
        <v>Einführung in die Theologie aus biblischer Sicht</v>
      </c>
      <c r="B4" s="314"/>
      <c r="C4" s="48" t="s">
        <v>90</v>
      </c>
      <c r="D4" s="49" t="s">
        <v>72</v>
      </c>
      <c r="E4" s="50" t="s">
        <v>82</v>
      </c>
      <c r="F4" s="51">
        <v>1</v>
      </c>
      <c r="G4" s="307"/>
      <c r="H4" s="220"/>
      <c r="I4" s="207"/>
    </row>
    <row r="5" spans="1:9" s="41" customFormat="1" ht="16" customHeight="1" thickBot="1" x14ac:dyDescent="0.4">
      <c r="A5" s="160" t="s">
        <v>95</v>
      </c>
      <c r="B5" s="183" t="s">
        <v>300</v>
      </c>
      <c r="C5" s="48" t="s">
        <v>91</v>
      </c>
      <c r="D5" s="49" t="s">
        <v>73</v>
      </c>
      <c r="E5" s="50" t="s">
        <v>83</v>
      </c>
      <c r="F5" s="51">
        <v>2</v>
      </c>
      <c r="G5" s="307"/>
      <c r="H5" s="220"/>
      <c r="I5" s="207"/>
    </row>
    <row r="6" spans="1:9" s="41" customFormat="1" ht="16" customHeight="1" x14ac:dyDescent="0.35">
      <c r="A6" s="150"/>
      <c r="B6" s="52"/>
      <c r="C6" s="48" t="s">
        <v>92</v>
      </c>
      <c r="D6" s="49" t="s">
        <v>76</v>
      </c>
      <c r="E6" s="50" t="s">
        <v>83</v>
      </c>
      <c r="F6" s="51">
        <v>1</v>
      </c>
      <c r="G6" s="307"/>
      <c r="H6" s="220"/>
      <c r="I6" s="207"/>
    </row>
    <row r="7" spans="1:9" s="41" customFormat="1" ht="16" customHeight="1" x14ac:dyDescent="0.35">
      <c r="A7" s="150"/>
      <c r="B7" s="53"/>
      <c r="C7" s="48" t="s">
        <v>93</v>
      </c>
      <c r="D7" s="49" t="s">
        <v>270</v>
      </c>
      <c r="E7" s="50" t="s">
        <v>84</v>
      </c>
      <c r="F7" s="51">
        <v>1</v>
      </c>
      <c r="G7" s="307"/>
      <c r="H7" s="220"/>
      <c r="I7" s="207"/>
    </row>
    <row r="8" spans="1:9" s="41" customFormat="1" ht="16" customHeight="1" thickBot="1" x14ac:dyDescent="0.4">
      <c r="A8" s="150"/>
      <c r="B8" s="54"/>
      <c r="C8" s="55" t="s">
        <v>94</v>
      </c>
      <c r="D8" s="56" t="s">
        <v>77</v>
      </c>
      <c r="E8" s="57" t="s">
        <v>84</v>
      </c>
      <c r="F8" s="58">
        <v>2</v>
      </c>
      <c r="G8" s="102" t="s">
        <v>158</v>
      </c>
      <c r="H8" s="221"/>
      <c r="I8" s="208"/>
    </row>
    <row r="9" spans="1:9" s="41" customFormat="1" ht="16" customHeight="1" thickBot="1" x14ac:dyDescent="0.4">
      <c r="A9" s="150"/>
      <c r="C9" s="42"/>
      <c r="D9" s="42"/>
      <c r="E9" s="43"/>
      <c r="F9" s="43"/>
      <c r="G9" s="168"/>
      <c r="H9" s="42"/>
    </row>
    <row r="10" spans="1:9" s="41" customFormat="1" ht="16" customHeight="1" x14ac:dyDescent="0.35">
      <c r="A10" s="151" t="str">
        <f>Übersicht!A5</f>
        <v>KTH-0200</v>
      </c>
      <c r="B10" s="139" t="s">
        <v>256</v>
      </c>
      <c r="C10" s="44" t="s">
        <v>89</v>
      </c>
      <c r="D10" s="45" t="s">
        <v>79</v>
      </c>
      <c r="E10" s="46"/>
      <c r="F10" s="47">
        <v>1</v>
      </c>
      <c r="G10" s="306" t="s">
        <v>254</v>
      </c>
      <c r="H10" s="219"/>
      <c r="I10" s="209"/>
    </row>
    <row r="11" spans="1:9" s="41" customFormat="1" ht="16" customHeight="1" x14ac:dyDescent="0.35">
      <c r="A11" s="313" t="str">
        <f>Übersicht!B5</f>
        <v>Einführung in die Theologie aus historischer Sicht</v>
      </c>
      <c r="B11" s="314"/>
      <c r="C11" s="48" t="s">
        <v>90</v>
      </c>
      <c r="D11" s="49" t="s">
        <v>80</v>
      </c>
      <c r="E11" s="50" t="s">
        <v>85</v>
      </c>
      <c r="F11" s="51">
        <v>2</v>
      </c>
      <c r="G11" s="307"/>
      <c r="H11" s="220"/>
      <c r="I11" s="210"/>
    </row>
    <row r="12" spans="1:9" s="41" customFormat="1" ht="16" customHeight="1" thickBot="1" x14ac:dyDescent="0.4">
      <c r="A12" s="160" t="s">
        <v>95</v>
      </c>
      <c r="B12" s="183" t="s">
        <v>301</v>
      </c>
      <c r="C12" s="55" t="s">
        <v>91</v>
      </c>
      <c r="D12" s="56" t="s">
        <v>81</v>
      </c>
      <c r="E12" s="57" t="s">
        <v>86</v>
      </c>
      <c r="F12" s="58">
        <v>2</v>
      </c>
      <c r="G12" s="308"/>
      <c r="H12" s="221"/>
      <c r="I12" s="211"/>
    </row>
    <row r="13" spans="1:9" s="41" customFormat="1" ht="16" customHeight="1" thickBot="1" x14ac:dyDescent="0.4">
      <c r="A13" s="150"/>
      <c r="B13" s="52"/>
      <c r="C13" s="42"/>
      <c r="D13" s="42"/>
      <c r="E13" s="43"/>
      <c r="F13" s="43"/>
      <c r="G13" s="168"/>
      <c r="H13" s="42"/>
    </row>
    <row r="14" spans="1:9" s="41" customFormat="1" ht="16" customHeight="1" x14ac:dyDescent="0.35">
      <c r="A14" s="151" t="str">
        <f>Übersicht!A6</f>
        <v>KTH-0300</v>
      </c>
      <c r="B14" s="139" t="s">
        <v>256</v>
      </c>
      <c r="C14" s="44" t="s">
        <v>89</v>
      </c>
      <c r="D14" s="45" t="s">
        <v>96</v>
      </c>
      <c r="E14" s="46" t="s">
        <v>97</v>
      </c>
      <c r="F14" s="47">
        <v>1</v>
      </c>
      <c r="G14" s="310" t="s">
        <v>253</v>
      </c>
      <c r="H14" s="219"/>
      <c r="I14" s="209"/>
    </row>
    <row r="15" spans="1:9" s="41" customFormat="1" ht="16" customHeight="1" x14ac:dyDescent="0.35">
      <c r="A15" s="313" t="str">
        <f>Übersicht!B6</f>
        <v>Einführung in die Theologie aus systematischer Sicht</v>
      </c>
      <c r="B15" s="314"/>
      <c r="C15" s="48" t="s">
        <v>90</v>
      </c>
      <c r="D15" s="49" t="s">
        <v>98</v>
      </c>
      <c r="E15" s="50" t="s">
        <v>47</v>
      </c>
      <c r="F15" s="51">
        <v>2</v>
      </c>
      <c r="G15" s="311"/>
      <c r="H15" s="220"/>
      <c r="I15" s="210"/>
    </row>
    <row r="16" spans="1:9" s="41" customFormat="1" ht="16" customHeight="1" thickBot="1" x14ac:dyDescent="0.4">
      <c r="A16" s="160" t="s">
        <v>95</v>
      </c>
      <c r="B16" s="183" t="s">
        <v>302</v>
      </c>
      <c r="C16" s="48" t="s">
        <v>91</v>
      </c>
      <c r="D16" s="49" t="s">
        <v>99</v>
      </c>
      <c r="E16" s="50" t="s">
        <v>100</v>
      </c>
      <c r="F16" s="51">
        <v>2</v>
      </c>
      <c r="G16" s="311"/>
      <c r="H16" s="220"/>
      <c r="I16" s="210"/>
    </row>
    <row r="17" spans="1:9" s="41" customFormat="1" ht="16" customHeight="1" thickBot="1" x14ac:dyDescent="0.4">
      <c r="A17" s="150"/>
      <c r="B17" s="52"/>
      <c r="C17" s="55" t="s">
        <v>92</v>
      </c>
      <c r="D17" s="56" t="s">
        <v>101</v>
      </c>
      <c r="E17" s="57" t="s">
        <v>102</v>
      </c>
      <c r="F17" s="58">
        <v>1</v>
      </c>
      <c r="G17" s="312"/>
      <c r="H17" s="221"/>
      <c r="I17" s="211"/>
    </row>
    <row r="18" spans="1:9" ht="16" customHeight="1" thickBot="1" x14ac:dyDescent="0.4">
      <c r="C18" s="42"/>
      <c r="D18" s="42"/>
      <c r="E18" s="43"/>
      <c r="F18" s="43"/>
      <c r="G18" s="168"/>
      <c r="H18" s="42"/>
    </row>
    <row r="19" spans="1:9" s="41" customFormat="1" ht="16" customHeight="1" x14ac:dyDescent="0.35">
      <c r="A19" s="151" t="str">
        <f>Übersicht!A7</f>
        <v>KTH-0400</v>
      </c>
      <c r="B19" s="139" t="s">
        <v>256</v>
      </c>
      <c r="C19" s="44" t="s">
        <v>89</v>
      </c>
      <c r="D19" s="45" t="s">
        <v>103</v>
      </c>
      <c r="E19" s="46" t="s">
        <v>104</v>
      </c>
      <c r="F19" s="47">
        <v>1</v>
      </c>
      <c r="G19" s="310" t="s">
        <v>254</v>
      </c>
      <c r="H19" s="219"/>
      <c r="I19" s="209"/>
    </row>
    <row r="20" spans="1:9" s="41" customFormat="1" ht="16" customHeight="1" x14ac:dyDescent="0.35">
      <c r="A20" s="313" t="str">
        <f>Übersicht!B7</f>
        <v>Einführung in die Theologie aus praktisch-theologischer Sicht</v>
      </c>
      <c r="B20" s="314"/>
      <c r="C20" s="48" t="s">
        <v>90</v>
      </c>
      <c r="D20" s="49" t="s">
        <v>105</v>
      </c>
      <c r="E20" s="50" t="s">
        <v>106</v>
      </c>
      <c r="F20" s="51">
        <v>2</v>
      </c>
      <c r="G20" s="311"/>
      <c r="H20" s="220"/>
      <c r="I20" s="210"/>
    </row>
    <row r="21" spans="1:9" s="41" customFormat="1" ht="16" customHeight="1" thickBot="1" x14ac:dyDescent="0.4">
      <c r="A21" s="160" t="s">
        <v>95</v>
      </c>
      <c r="B21" s="183"/>
      <c r="C21" s="48" t="s">
        <v>91</v>
      </c>
      <c r="D21" s="49" t="s">
        <v>107</v>
      </c>
      <c r="E21" s="50" t="s">
        <v>108</v>
      </c>
      <c r="F21" s="51">
        <v>2</v>
      </c>
      <c r="G21" s="311"/>
      <c r="H21" s="220"/>
      <c r="I21" s="210"/>
    </row>
    <row r="22" spans="1:9" s="41" customFormat="1" ht="16" customHeight="1" thickBot="1" x14ac:dyDescent="0.4">
      <c r="A22" s="150"/>
      <c r="B22" s="52"/>
      <c r="C22" s="55" t="s">
        <v>92</v>
      </c>
      <c r="D22" s="56" t="s">
        <v>109</v>
      </c>
      <c r="E22" s="57" t="s">
        <v>110</v>
      </c>
      <c r="F22" s="58">
        <v>2</v>
      </c>
      <c r="G22" s="312"/>
      <c r="H22" s="221"/>
      <c r="I22" s="211"/>
    </row>
    <row r="23" spans="1:9" ht="16" customHeight="1" thickBot="1" x14ac:dyDescent="0.4">
      <c r="C23" s="42"/>
      <c r="D23" s="42"/>
      <c r="E23" s="43"/>
      <c r="F23" s="43"/>
      <c r="G23" s="168"/>
      <c r="H23" s="42"/>
    </row>
    <row r="24" spans="1:9" s="41" customFormat="1" ht="16" customHeight="1" x14ac:dyDescent="0.35">
      <c r="A24" s="151" t="str">
        <f>Übersicht!A8</f>
        <v>KTH-0500</v>
      </c>
      <c r="B24" s="139" t="s">
        <v>256</v>
      </c>
      <c r="C24" s="44" t="s">
        <v>89</v>
      </c>
      <c r="D24" s="45" t="s">
        <v>111</v>
      </c>
      <c r="E24" s="46" t="s">
        <v>112</v>
      </c>
      <c r="F24" s="47">
        <v>2</v>
      </c>
      <c r="G24" s="310" t="s">
        <v>254</v>
      </c>
      <c r="H24" s="219"/>
      <c r="I24" s="209"/>
    </row>
    <row r="25" spans="1:9" s="41" customFormat="1" ht="16" customHeight="1" x14ac:dyDescent="0.35">
      <c r="A25" s="313" t="str">
        <f>Übersicht!B8</f>
        <v>Einführung in die philosophischen Grundfragen der Theologie</v>
      </c>
      <c r="B25" s="314"/>
      <c r="C25" s="48" t="s">
        <v>90</v>
      </c>
      <c r="D25" s="49" t="s">
        <v>113</v>
      </c>
      <c r="E25" s="50" t="s">
        <v>112</v>
      </c>
      <c r="F25" s="51">
        <v>2</v>
      </c>
      <c r="G25" s="311"/>
      <c r="H25" s="220"/>
      <c r="I25" s="210"/>
    </row>
    <row r="26" spans="1:9" s="41" customFormat="1" ht="16" customHeight="1" thickBot="1" x14ac:dyDescent="0.4">
      <c r="A26" s="160" t="s">
        <v>95</v>
      </c>
      <c r="B26" s="183" t="s">
        <v>303</v>
      </c>
      <c r="C26" s="48" t="s">
        <v>91</v>
      </c>
      <c r="D26" s="49" t="s">
        <v>114</v>
      </c>
      <c r="E26" s="50" t="s">
        <v>112</v>
      </c>
      <c r="F26" s="51">
        <v>2</v>
      </c>
      <c r="G26" s="311"/>
      <c r="H26" s="220"/>
      <c r="I26" s="210"/>
    </row>
    <row r="27" spans="1:9" s="41" customFormat="1" ht="16" customHeight="1" thickBot="1" x14ac:dyDescent="0.4">
      <c r="A27" s="150"/>
      <c r="B27" s="52"/>
      <c r="C27" s="55" t="s">
        <v>92</v>
      </c>
      <c r="D27" s="56" t="s">
        <v>299</v>
      </c>
      <c r="E27" s="57" t="s">
        <v>112</v>
      </c>
      <c r="F27" s="58">
        <v>2</v>
      </c>
      <c r="G27" s="312"/>
      <c r="H27" s="221"/>
      <c r="I27" s="211"/>
    </row>
    <row r="28" spans="1:9" ht="16" customHeight="1" thickBot="1" x14ac:dyDescent="0.4">
      <c r="C28" s="42"/>
      <c r="D28" s="42"/>
      <c r="E28" s="43"/>
      <c r="F28" s="43"/>
      <c r="G28" s="168"/>
      <c r="H28" s="42"/>
      <c r="I28" s="103"/>
    </row>
    <row r="29" spans="1:9" s="41" customFormat="1" ht="16" customHeight="1" x14ac:dyDescent="0.35">
      <c r="A29" s="153" t="str">
        <f>Übersicht!A15</f>
        <v>KTH-0600</v>
      </c>
      <c r="B29" s="140" t="s">
        <v>256</v>
      </c>
      <c r="C29" s="60" t="s">
        <v>89</v>
      </c>
      <c r="D29" s="61" t="s">
        <v>116</v>
      </c>
      <c r="E29" s="62" t="s">
        <v>82</v>
      </c>
      <c r="F29" s="63">
        <v>2</v>
      </c>
      <c r="G29" s="180"/>
      <c r="H29" s="219"/>
      <c r="I29" s="209"/>
    </row>
    <row r="30" spans="1:9" s="41" customFormat="1" ht="16" customHeight="1" x14ac:dyDescent="0.35">
      <c r="A30" s="315" t="str">
        <f>Übersicht!B15</f>
        <v>Mensch und Schöpfung</v>
      </c>
      <c r="B30" s="316"/>
      <c r="C30" s="64" t="s">
        <v>90</v>
      </c>
      <c r="D30" s="65" t="s">
        <v>115</v>
      </c>
      <c r="E30" s="66" t="s">
        <v>47</v>
      </c>
      <c r="F30" s="67">
        <v>2</v>
      </c>
      <c r="G30" s="181"/>
      <c r="H30" s="220"/>
      <c r="I30" s="210"/>
    </row>
    <row r="31" spans="1:9" s="41" customFormat="1" ht="16" customHeight="1" thickBot="1" x14ac:dyDescent="0.4">
      <c r="A31" s="162" t="s">
        <v>95</v>
      </c>
      <c r="B31" s="183"/>
      <c r="C31" s="161" t="s">
        <v>91</v>
      </c>
      <c r="D31" s="65" t="s">
        <v>117</v>
      </c>
      <c r="E31" s="66" t="s">
        <v>100</v>
      </c>
      <c r="F31" s="67">
        <v>2</v>
      </c>
      <c r="G31" s="181"/>
      <c r="H31" s="220"/>
      <c r="I31" s="210"/>
    </row>
    <row r="32" spans="1:9" s="41" customFormat="1" ht="16" customHeight="1" thickBot="1" x14ac:dyDescent="0.4">
      <c r="A32" s="150"/>
      <c r="B32" s="68"/>
      <c r="C32" s="69" t="s">
        <v>92</v>
      </c>
      <c r="D32" s="70" t="s">
        <v>118</v>
      </c>
      <c r="E32" s="71" t="s">
        <v>112</v>
      </c>
      <c r="F32" s="72">
        <v>2</v>
      </c>
      <c r="G32" s="182"/>
      <c r="H32" s="221"/>
      <c r="I32" s="211"/>
    </row>
    <row r="33" spans="1:9" ht="16" customHeight="1" thickBot="1" x14ac:dyDescent="0.4">
      <c r="C33" s="42"/>
      <c r="D33" s="42"/>
      <c r="E33" s="43"/>
      <c r="F33" s="43"/>
      <c r="G33" s="168"/>
      <c r="H33" s="42"/>
    </row>
    <row r="34" spans="1:9" s="41" customFormat="1" ht="16" customHeight="1" x14ac:dyDescent="0.35">
      <c r="A34" s="153" t="str">
        <f>Übersicht!A16</f>
        <v>KTH-0700</v>
      </c>
      <c r="B34" s="140" t="s">
        <v>256</v>
      </c>
      <c r="C34" s="60" t="s">
        <v>89</v>
      </c>
      <c r="D34" s="61" t="s">
        <v>271</v>
      </c>
      <c r="E34" s="62" t="s">
        <v>82</v>
      </c>
      <c r="F34" s="63">
        <v>1</v>
      </c>
      <c r="G34" s="317" t="s">
        <v>253</v>
      </c>
      <c r="H34" s="219"/>
      <c r="I34" s="209"/>
    </row>
    <row r="35" spans="1:9" s="41" customFormat="1" ht="16" customHeight="1" x14ac:dyDescent="0.35">
      <c r="A35" s="315" t="str">
        <f>Übersicht!B16</f>
        <v>Gotteslehre</v>
      </c>
      <c r="B35" s="316"/>
      <c r="C35" s="64" t="s">
        <v>90</v>
      </c>
      <c r="D35" s="65" t="s">
        <v>119</v>
      </c>
      <c r="E35" s="66" t="s">
        <v>83</v>
      </c>
      <c r="F35" s="67">
        <v>2</v>
      </c>
      <c r="G35" s="318"/>
      <c r="H35" s="220"/>
      <c r="I35" s="210"/>
    </row>
    <row r="36" spans="1:9" s="41" customFormat="1" ht="16" customHeight="1" thickBot="1" x14ac:dyDescent="0.4">
      <c r="A36" s="162" t="s">
        <v>95</v>
      </c>
      <c r="B36" s="183"/>
      <c r="C36" s="161" t="s">
        <v>91</v>
      </c>
      <c r="D36" s="65" t="s">
        <v>120</v>
      </c>
      <c r="E36" s="66" t="s">
        <v>85</v>
      </c>
      <c r="F36" s="67">
        <v>2</v>
      </c>
      <c r="G36" s="318"/>
      <c r="H36" s="220"/>
      <c r="I36" s="210"/>
    </row>
    <row r="37" spans="1:9" s="41" customFormat="1" ht="16" customHeight="1" x14ac:dyDescent="0.35">
      <c r="A37" s="150"/>
      <c r="B37" s="52"/>
      <c r="C37" s="64" t="s">
        <v>92</v>
      </c>
      <c r="D37" s="65" t="s">
        <v>121</v>
      </c>
      <c r="E37" s="66" t="s">
        <v>47</v>
      </c>
      <c r="F37" s="67">
        <v>2</v>
      </c>
      <c r="G37" s="318"/>
      <c r="H37" s="220"/>
      <c r="I37" s="210"/>
    </row>
    <row r="38" spans="1:9" ht="16" customHeight="1" x14ac:dyDescent="0.35">
      <c r="C38" s="64" t="s">
        <v>93</v>
      </c>
      <c r="D38" s="65" t="s">
        <v>122</v>
      </c>
      <c r="E38" s="66" t="s">
        <v>97</v>
      </c>
      <c r="F38" s="67">
        <v>1</v>
      </c>
      <c r="G38" s="318"/>
      <c r="H38" s="220"/>
      <c r="I38" s="210"/>
    </row>
    <row r="39" spans="1:9" ht="16" customHeight="1" thickBot="1" x14ac:dyDescent="0.4">
      <c r="C39" s="69" t="s">
        <v>94</v>
      </c>
      <c r="D39" s="70" t="s">
        <v>123</v>
      </c>
      <c r="E39" s="71" t="s">
        <v>112</v>
      </c>
      <c r="F39" s="72">
        <v>1</v>
      </c>
      <c r="G39" s="319"/>
      <c r="H39" s="221"/>
      <c r="I39" s="211"/>
    </row>
    <row r="40" spans="1:9" ht="16" customHeight="1" thickBot="1" x14ac:dyDescent="0.4">
      <c r="C40" s="42"/>
      <c r="D40" s="42"/>
      <c r="E40" s="43"/>
      <c r="F40" s="43"/>
      <c r="G40" s="168"/>
      <c r="H40" s="42"/>
    </row>
    <row r="41" spans="1:9" s="41" customFormat="1" ht="16" customHeight="1" x14ac:dyDescent="0.35">
      <c r="A41" s="153" t="str">
        <f>Übersicht!A17</f>
        <v>KTH-0800</v>
      </c>
      <c r="B41" s="140" t="s">
        <v>256</v>
      </c>
      <c r="C41" s="60" t="s">
        <v>89</v>
      </c>
      <c r="D41" s="61" t="s">
        <v>272</v>
      </c>
      <c r="E41" s="62" t="s">
        <v>82</v>
      </c>
      <c r="F41" s="63">
        <v>1</v>
      </c>
      <c r="G41" s="317" t="s">
        <v>254</v>
      </c>
      <c r="H41" s="219"/>
      <c r="I41" s="209"/>
    </row>
    <row r="42" spans="1:9" s="41" customFormat="1" ht="16" customHeight="1" x14ac:dyDescent="0.35">
      <c r="A42" s="315" t="str">
        <f>Übersicht!B17</f>
        <v>Jesus Christus und die Gottesherrschaft</v>
      </c>
      <c r="B42" s="316"/>
      <c r="C42" s="64" t="s">
        <v>90</v>
      </c>
      <c r="D42" s="65" t="s">
        <v>160</v>
      </c>
      <c r="E42" s="66" t="s">
        <v>83</v>
      </c>
      <c r="F42" s="67">
        <v>2</v>
      </c>
      <c r="G42" s="318"/>
      <c r="H42" s="220"/>
      <c r="I42" s="210"/>
    </row>
    <row r="43" spans="1:9" s="41" customFormat="1" ht="16" customHeight="1" thickBot="1" x14ac:dyDescent="0.4">
      <c r="A43" s="162" t="s">
        <v>95</v>
      </c>
      <c r="B43" s="183"/>
      <c r="C43" s="161" t="s">
        <v>91</v>
      </c>
      <c r="D43" s="65" t="s">
        <v>161</v>
      </c>
      <c r="E43" s="66" t="s">
        <v>85</v>
      </c>
      <c r="F43" s="67">
        <v>2</v>
      </c>
      <c r="G43" s="318"/>
      <c r="H43" s="220"/>
      <c r="I43" s="210"/>
    </row>
    <row r="44" spans="1:9" s="41" customFormat="1" ht="16" customHeight="1" x14ac:dyDescent="0.35">
      <c r="A44" s="150"/>
      <c r="B44" s="52"/>
      <c r="C44" s="64" t="s">
        <v>92</v>
      </c>
      <c r="D44" s="65" t="s">
        <v>162</v>
      </c>
      <c r="E44" s="66" t="s">
        <v>47</v>
      </c>
      <c r="F44" s="67">
        <v>3</v>
      </c>
      <c r="G44" s="318"/>
      <c r="H44" s="220"/>
      <c r="I44" s="210"/>
    </row>
    <row r="45" spans="1:9" ht="16" customHeight="1" thickBot="1" x14ac:dyDescent="0.4">
      <c r="C45" s="69" t="s">
        <v>93</v>
      </c>
      <c r="D45" s="70" t="s">
        <v>163</v>
      </c>
      <c r="E45" s="71" t="s">
        <v>97</v>
      </c>
      <c r="F45" s="72">
        <v>2</v>
      </c>
      <c r="G45" s="319"/>
      <c r="H45" s="221"/>
      <c r="I45" s="211"/>
    </row>
    <row r="46" spans="1:9" ht="16" customHeight="1" thickBot="1" x14ac:dyDescent="0.4">
      <c r="C46" s="42"/>
      <c r="D46" s="42"/>
      <c r="E46" s="43"/>
      <c r="F46" s="43"/>
      <c r="G46" s="168"/>
      <c r="H46" s="42"/>
    </row>
    <row r="47" spans="1:9" ht="16" customHeight="1" x14ac:dyDescent="0.35">
      <c r="A47" s="153" t="str">
        <f>Übersicht!A18</f>
        <v>KTH-0900</v>
      </c>
      <c r="B47" s="140" t="s">
        <v>256</v>
      </c>
      <c r="C47" s="60" t="s">
        <v>89</v>
      </c>
      <c r="D47" s="61" t="s">
        <v>168</v>
      </c>
      <c r="E47" s="62" t="s">
        <v>169</v>
      </c>
      <c r="F47" s="63">
        <v>2</v>
      </c>
      <c r="G47" s="317" t="s">
        <v>254</v>
      </c>
      <c r="H47" s="219"/>
      <c r="I47" s="209"/>
    </row>
    <row r="48" spans="1:9" ht="16" customHeight="1" thickBot="1" x14ac:dyDescent="0.4">
      <c r="A48" s="320" t="str">
        <f>Übersicht!B18</f>
        <v>Wege christlichen Denkens und Lebens</v>
      </c>
      <c r="B48" s="321"/>
      <c r="C48" s="64" t="s">
        <v>90</v>
      </c>
      <c r="D48" s="65" t="s">
        <v>164</v>
      </c>
      <c r="E48" s="66" t="s">
        <v>100</v>
      </c>
      <c r="F48" s="67">
        <v>2</v>
      </c>
      <c r="G48" s="318"/>
      <c r="H48" s="220"/>
      <c r="I48" s="210"/>
    </row>
    <row r="49" spans="1:9" ht="16" customHeight="1" thickBot="1" x14ac:dyDescent="0.4">
      <c r="A49" s="175" t="s">
        <v>95</v>
      </c>
      <c r="B49" s="184"/>
      <c r="C49" s="64" t="s">
        <v>91</v>
      </c>
      <c r="D49" s="65" t="s">
        <v>165</v>
      </c>
      <c r="E49" s="66" t="s">
        <v>106</v>
      </c>
      <c r="F49" s="67">
        <v>2</v>
      </c>
      <c r="G49" s="318"/>
      <c r="H49" s="220"/>
      <c r="I49" s="210"/>
    </row>
    <row r="50" spans="1:9" ht="16" customHeight="1" thickBot="1" x14ac:dyDescent="0.4">
      <c r="C50" s="69" t="s">
        <v>92</v>
      </c>
      <c r="D50" s="70" t="s">
        <v>166</v>
      </c>
      <c r="E50" s="71" t="s">
        <v>167</v>
      </c>
      <c r="F50" s="72">
        <v>2</v>
      </c>
      <c r="G50" s="319"/>
      <c r="H50" s="221"/>
      <c r="I50" s="211"/>
    </row>
    <row r="51" spans="1:9" ht="16" customHeight="1" thickBot="1" x14ac:dyDescent="0.4">
      <c r="C51" s="42"/>
      <c r="D51" s="42"/>
      <c r="E51" s="43"/>
      <c r="F51" s="43"/>
      <c r="G51" s="168"/>
      <c r="H51" s="42"/>
    </row>
    <row r="52" spans="1:9" ht="16" customHeight="1" x14ac:dyDescent="0.35">
      <c r="A52" s="153" t="str">
        <f>Übersicht!A19</f>
        <v>KTH-1000</v>
      </c>
      <c r="B52" s="140" t="s">
        <v>256</v>
      </c>
      <c r="C52" s="60" t="s">
        <v>89</v>
      </c>
      <c r="D52" s="61" t="s">
        <v>170</v>
      </c>
      <c r="E52" s="62" t="s">
        <v>83</v>
      </c>
      <c r="F52" s="63">
        <v>2</v>
      </c>
      <c r="G52" s="317" t="s">
        <v>254</v>
      </c>
      <c r="H52" s="219"/>
      <c r="I52" s="209"/>
    </row>
    <row r="53" spans="1:9" ht="16" customHeight="1" x14ac:dyDescent="0.35">
      <c r="A53" s="315" t="str">
        <f>Übersicht!B19</f>
        <v>Die Kirche als Mysterium und als Volk Gottes</v>
      </c>
      <c r="B53" s="316"/>
      <c r="C53" s="64" t="s">
        <v>90</v>
      </c>
      <c r="D53" s="65" t="s">
        <v>171</v>
      </c>
      <c r="E53" s="66" t="s">
        <v>169</v>
      </c>
      <c r="F53" s="67">
        <v>2</v>
      </c>
      <c r="G53" s="318"/>
      <c r="H53" s="220"/>
      <c r="I53" s="210"/>
    </row>
    <row r="54" spans="1:9" ht="16" customHeight="1" thickBot="1" x14ac:dyDescent="0.4">
      <c r="A54" s="162" t="s">
        <v>95</v>
      </c>
      <c r="B54" s="183"/>
      <c r="C54" s="161" t="s">
        <v>91</v>
      </c>
      <c r="D54" s="65" t="s">
        <v>172</v>
      </c>
      <c r="E54" s="66" t="s">
        <v>47</v>
      </c>
      <c r="F54" s="67">
        <v>2</v>
      </c>
      <c r="G54" s="318"/>
      <c r="H54" s="220"/>
      <c r="I54" s="210"/>
    </row>
    <row r="55" spans="1:9" ht="16" customHeight="1" thickBot="1" x14ac:dyDescent="0.4">
      <c r="A55" s="163"/>
      <c r="C55" s="69" t="s">
        <v>92</v>
      </c>
      <c r="D55" s="70" t="s">
        <v>173</v>
      </c>
      <c r="E55" s="71" t="s">
        <v>106</v>
      </c>
      <c r="F55" s="72">
        <v>2</v>
      </c>
      <c r="G55" s="319"/>
      <c r="H55" s="221"/>
      <c r="I55" s="211"/>
    </row>
    <row r="56" spans="1:9" ht="16" customHeight="1" thickBot="1" x14ac:dyDescent="0.4">
      <c r="C56" s="42"/>
      <c r="D56" s="42"/>
      <c r="E56" s="43"/>
      <c r="F56" s="43"/>
      <c r="G56" s="168"/>
      <c r="H56" s="42"/>
    </row>
    <row r="57" spans="1:9" ht="16" customHeight="1" x14ac:dyDescent="0.35">
      <c r="A57" s="153" t="str">
        <f>Übersicht!A20</f>
        <v>KTH-1100</v>
      </c>
      <c r="B57" s="140" t="s">
        <v>256</v>
      </c>
      <c r="C57" s="60" t="s">
        <v>89</v>
      </c>
      <c r="D57" s="61" t="s">
        <v>175</v>
      </c>
      <c r="E57" s="62" t="s">
        <v>104</v>
      </c>
      <c r="F57" s="63">
        <v>2</v>
      </c>
      <c r="G57" s="322" t="s">
        <v>255</v>
      </c>
      <c r="H57" s="219"/>
      <c r="I57" s="209"/>
    </row>
    <row r="58" spans="1:9" ht="16" customHeight="1" x14ac:dyDescent="0.35">
      <c r="A58" s="315" t="str">
        <f>Übersicht!B20</f>
        <v>Dimensionen und Vollzüge des Glaubens</v>
      </c>
      <c r="B58" s="316"/>
      <c r="C58" s="64" t="s">
        <v>90</v>
      </c>
      <c r="D58" s="65" t="s">
        <v>174</v>
      </c>
      <c r="E58" s="66" t="s">
        <v>47</v>
      </c>
      <c r="F58" s="67">
        <v>1</v>
      </c>
      <c r="G58" s="318"/>
      <c r="H58" s="220"/>
      <c r="I58" s="210"/>
    </row>
    <row r="59" spans="1:9" ht="16" customHeight="1" thickBot="1" x14ac:dyDescent="0.4">
      <c r="A59" s="162" t="s">
        <v>95</v>
      </c>
      <c r="B59" s="183"/>
      <c r="C59" s="161" t="s">
        <v>91</v>
      </c>
      <c r="D59" s="65" t="s">
        <v>176</v>
      </c>
      <c r="E59" s="66" t="s">
        <v>47</v>
      </c>
      <c r="F59" s="67">
        <v>2</v>
      </c>
      <c r="G59" s="318"/>
      <c r="H59" s="220"/>
      <c r="I59" s="210"/>
    </row>
    <row r="60" spans="1:9" ht="16" customHeight="1" thickBot="1" x14ac:dyDescent="0.4">
      <c r="C60" s="69" t="s">
        <v>92</v>
      </c>
      <c r="D60" s="70" t="s">
        <v>177</v>
      </c>
      <c r="E60" s="71" t="s">
        <v>108</v>
      </c>
      <c r="F60" s="72">
        <v>2</v>
      </c>
      <c r="G60" s="319"/>
      <c r="H60" s="221"/>
      <c r="I60" s="211"/>
    </row>
    <row r="61" spans="1:9" ht="16" customHeight="1" thickBot="1" x14ac:dyDescent="0.4">
      <c r="C61" s="42"/>
      <c r="D61" s="42"/>
      <c r="E61" s="43"/>
      <c r="F61" s="43"/>
      <c r="G61" s="168"/>
      <c r="H61" s="42"/>
    </row>
    <row r="62" spans="1:9" ht="16" customHeight="1" x14ac:dyDescent="0.35">
      <c r="A62" s="153" t="str">
        <f>Übersicht!A21</f>
        <v>KTH-1200</v>
      </c>
      <c r="B62" s="140" t="s">
        <v>256</v>
      </c>
      <c r="C62" s="60" t="s">
        <v>89</v>
      </c>
      <c r="D62" s="61" t="s">
        <v>178</v>
      </c>
      <c r="E62" s="62" t="s">
        <v>82</v>
      </c>
      <c r="F62" s="63">
        <v>1</v>
      </c>
      <c r="G62" s="317" t="s">
        <v>254</v>
      </c>
      <c r="H62" s="219"/>
      <c r="I62" s="209"/>
    </row>
    <row r="63" spans="1:9" ht="16" customHeight="1" x14ac:dyDescent="0.35">
      <c r="A63" s="315" t="str">
        <f>Übersicht!B21</f>
        <v>Christliches Handeln in der Verantwortung für die Welt</v>
      </c>
      <c r="B63" s="316"/>
      <c r="C63" s="64" t="s">
        <v>90</v>
      </c>
      <c r="D63" s="65" t="s">
        <v>179</v>
      </c>
      <c r="E63" s="66" t="s">
        <v>100</v>
      </c>
      <c r="F63" s="67">
        <v>2</v>
      </c>
      <c r="G63" s="318"/>
      <c r="H63" s="220"/>
      <c r="I63" s="210"/>
    </row>
    <row r="64" spans="1:9" ht="16" customHeight="1" thickBot="1" x14ac:dyDescent="0.4">
      <c r="A64" s="162" t="s">
        <v>95</v>
      </c>
      <c r="B64" s="183"/>
      <c r="C64" s="161" t="s">
        <v>91</v>
      </c>
      <c r="D64" s="65" t="s">
        <v>180</v>
      </c>
      <c r="E64" s="66" t="s">
        <v>102</v>
      </c>
      <c r="F64" s="67">
        <v>2</v>
      </c>
      <c r="G64" s="318"/>
      <c r="H64" s="220"/>
      <c r="I64" s="210"/>
    </row>
    <row r="65" spans="1:9" ht="16" customHeight="1" x14ac:dyDescent="0.35">
      <c r="A65" s="150"/>
      <c r="B65" s="52"/>
      <c r="C65" s="64" t="s">
        <v>92</v>
      </c>
      <c r="D65" s="65" t="s">
        <v>181</v>
      </c>
      <c r="E65" s="66" t="s">
        <v>106</v>
      </c>
      <c r="F65" s="67">
        <v>1</v>
      </c>
      <c r="G65" s="318"/>
      <c r="H65" s="220"/>
      <c r="I65" s="210"/>
    </row>
    <row r="66" spans="1:9" ht="16" customHeight="1" thickBot="1" x14ac:dyDescent="0.4">
      <c r="C66" s="69" t="s">
        <v>93</v>
      </c>
      <c r="D66" s="70" t="s">
        <v>182</v>
      </c>
      <c r="E66" s="71" t="s">
        <v>112</v>
      </c>
      <c r="F66" s="72">
        <v>2</v>
      </c>
      <c r="G66" s="319"/>
      <c r="H66" s="221"/>
      <c r="I66" s="211"/>
    </row>
    <row r="67" spans="1:9" ht="16" customHeight="1" thickBot="1" x14ac:dyDescent="0.4">
      <c r="C67" s="42"/>
      <c r="D67" s="42"/>
      <c r="E67" s="43"/>
      <c r="F67" s="43"/>
      <c r="G67" s="168"/>
      <c r="H67" s="42"/>
    </row>
    <row r="68" spans="1:9" ht="16" customHeight="1" x14ac:dyDescent="0.35">
      <c r="A68" s="153" t="str">
        <f>Übersicht!A22</f>
        <v>KTH-1300</v>
      </c>
      <c r="B68" s="140" t="s">
        <v>256</v>
      </c>
      <c r="C68" s="60" t="s">
        <v>89</v>
      </c>
      <c r="D68" s="61" t="s">
        <v>183</v>
      </c>
      <c r="E68" s="62" t="s">
        <v>108</v>
      </c>
      <c r="F68" s="63">
        <v>2</v>
      </c>
      <c r="G68" s="180"/>
      <c r="H68" s="219"/>
      <c r="I68" s="209"/>
    </row>
    <row r="69" spans="1:9" ht="16" customHeight="1" x14ac:dyDescent="0.35">
      <c r="A69" s="315" t="str">
        <f>Übersicht!B22</f>
        <v>Glaubensvermittlung in heutiger Kultur und Gesellschaft</v>
      </c>
      <c r="B69" s="316"/>
      <c r="C69" s="64" t="s">
        <v>90</v>
      </c>
      <c r="D69" s="65" t="s">
        <v>184</v>
      </c>
      <c r="E69" s="66" t="s">
        <v>102</v>
      </c>
      <c r="F69" s="67">
        <v>2</v>
      </c>
      <c r="G69" s="181"/>
      <c r="H69" s="220"/>
      <c r="I69" s="210"/>
    </row>
    <row r="70" spans="1:9" ht="16" customHeight="1" thickBot="1" x14ac:dyDescent="0.4">
      <c r="A70" s="162" t="s">
        <v>95</v>
      </c>
      <c r="B70" s="183"/>
      <c r="C70" s="161" t="s">
        <v>91</v>
      </c>
      <c r="D70" s="65" t="s">
        <v>185</v>
      </c>
      <c r="E70" s="66" t="s">
        <v>104</v>
      </c>
      <c r="F70" s="67">
        <v>2</v>
      </c>
      <c r="G70" s="181"/>
      <c r="H70" s="220"/>
      <c r="I70" s="210"/>
    </row>
    <row r="71" spans="1:9" ht="16" customHeight="1" thickBot="1" x14ac:dyDescent="0.4">
      <c r="C71" s="69" t="s">
        <v>92</v>
      </c>
      <c r="D71" s="70" t="s">
        <v>186</v>
      </c>
      <c r="E71" s="71" t="s">
        <v>110</v>
      </c>
      <c r="F71" s="72">
        <v>2</v>
      </c>
      <c r="G71" s="182"/>
      <c r="H71" s="221"/>
      <c r="I71" s="211"/>
    </row>
    <row r="72" spans="1:9" ht="16" customHeight="1" thickBot="1" x14ac:dyDescent="0.4">
      <c r="C72" s="42"/>
      <c r="D72" s="42"/>
      <c r="E72" s="43"/>
      <c r="F72" s="43"/>
      <c r="G72" s="168"/>
      <c r="H72" s="42"/>
    </row>
    <row r="73" spans="1:9" ht="16" customHeight="1" x14ac:dyDescent="0.35">
      <c r="A73" s="153" t="str">
        <f>Übersicht!A23</f>
        <v>KTH-1400</v>
      </c>
      <c r="B73" s="140" t="s">
        <v>256</v>
      </c>
      <c r="C73" s="60" t="s">
        <v>89</v>
      </c>
      <c r="D73" s="61" t="s">
        <v>187</v>
      </c>
      <c r="E73" s="90" t="s">
        <v>82</v>
      </c>
      <c r="F73" s="63">
        <v>2</v>
      </c>
      <c r="G73" s="180"/>
      <c r="H73" s="219"/>
      <c r="I73" s="209"/>
    </row>
    <row r="74" spans="1:9" ht="16" customHeight="1" x14ac:dyDescent="0.35">
      <c r="A74" s="315" t="str">
        <f>Übersicht!B23</f>
        <v>Verhältnis Christentum zum Judentum und zu anderen Religionen</v>
      </c>
      <c r="B74" s="316"/>
      <c r="C74" s="64" t="s">
        <v>90</v>
      </c>
      <c r="D74" s="65" t="s">
        <v>188</v>
      </c>
      <c r="E74" s="66" t="s">
        <v>83</v>
      </c>
      <c r="F74" s="67">
        <v>2</v>
      </c>
      <c r="G74" s="181"/>
      <c r="H74" s="220"/>
      <c r="I74" s="210"/>
    </row>
    <row r="75" spans="1:9" ht="16" customHeight="1" thickBot="1" x14ac:dyDescent="0.4">
      <c r="A75" s="162" t="s">
        <v>95</v>
      </c>
      <c r="B75" s="183"/>
      <c r="C75" s="161" t="s">
        <v>91</v>
      </c>
      <c r="D75" s="65" t="s">
        <v>189</v>
      </c>
      <c r="E75" s="66" t="s">
        <v>97</v>
      </c>
      <c r="F75" s="67">
        <v>2</v>
      </c>
      <c r="G75" s="181"/>
      <c r="H75" s="220"/>
      <c r="I75" s="210"/>
    </row>
    <row r="76" spans="1:9" ht="16" customHeight="1" thickBot="1" x14ac:dyDescent="0.4">
      <c r="C76" s="69" t="s">
        <v>92</v>
      </c>
      <c r="D76" s="70" t="s">
        <v>190</v>
      </c>
      <c r="E76" s="71" t="s">
        <v>112</v>
      </c>
      <c r="F76" s="72">
        <v>2</v>
      </c>
      <c r="G76" s="182"/>
      <c r="H76" s="221"/>
      <c r="I76" s="211"/>
    </row>
    <row r="77" spans="1:9" ht="16" customHeight="1" thickBot="1" x14ac:dyDescent="0.4">
      <c r="C77" s="42"/>
      <c r="D77" s="42"/>
      <c r="E77" s="43"/>
      <c r="F77" s="43"/>
      <c r="G77" s="168"/>
      <c r="H77" s="42"/>
    </row>
    <row r="78" spans="1:9" ht="16" customHeight="1" thickBot="1" x14ac:dyDescent="0.4">
      <c r="A78" s="153" t="str">
        <f>Übersicht!A24</f>
        <v>KTH-1500A</v>
      </c>
      <c r="B78" s="140" t="s">
        <v>256</v>
      </c>
      <c r="C78" s="93" t="s">
        <v>89</v>
      </c>
      <c r="D78" s="94" t="s">
        <v>191</v>
      </c>
      <c r="E78" s="178"/>
      <c r="F78" s="96">
        <v>2</v>
      </c>
      <c r="G78" s="169" t="s">
        <v>157</v>
      </c>
      <c r="H78" s="222"/>
      <c r="I78" s="212"/>
    </row>
    <row r="79" spans="1:9" ht="16" customHeight="1" x14ac:dyDescent="0.35">
      <c r="A79" s="315" t="str">
        <f>Übersicht!B24</f>
        <v>Biblische Theologie im Diskurs</v>
      </c>
      <c r="B79" s="316"/>
      <c r="C79" s="91"/>
      <c r="D79" s="91"/>
      <c r="E79" s="92"/>
      <c r="F79" s="92"/>
      <c r="G79" s="170"/>
      <c r="H79" s="108"/>
    </row>
    <row r="80" spans="1:9" ht="16" customHeight="1" thickBot="1" x14ac:dyDescent="0.4">
      <c r="A80" s="162" t="s">
        <v>95</v>
      </c>
      <c r="B80" s="183"/>
      <c r="C80" s="91"/>
      <c r="D80" s="91"/>
      <c r="E80" s="92"/>
      <c r="F80" s="92"/>
      <c r="G80" s="170"/>
      <c r="H80" s="91"/>
    </row>
    <row r="81" spans="1:9" ht="16" customHeight="1" thickBot="1" x14ac:dyDescent="0.4">
      <c r="C81" s="42"/>
      <c r="D81" s="42"/>
      <c r="E81" s="43"/>
      <c r="F81" s="43"/>
      <c r="G81" s="168"/>
      <c r="H81" s="42"/>
    </row>
    <row r="82" spans="1:9" ht="16" customHeight="1" thickBot="1" x14ac:dyDescent="0.4">
      <c r="A82" s="153" t="str">
        <f>Übersicht!A25</f>
        <v>KTH-1500B</v>
      </c>
      <c r="B82" s="140" t="s">
        <v>256</v>
      </c>
      <c r="C82" s="93" t="s">
        <v>90</v>
      </c>
      <c r="D82" s="94" t="s">
        <v>192</v>
      </c>
      <c r="E82" s="178"/>
      <c r="F82" s="96">
        <v>2</v>
      </c>
      <c r="G82" s="169" t="s">
        <v>157</v>
      </c>
      <c r="H82" s="222"/>
      <c r="I82" s="212"/>
    </row>
    <row r="83" spans="1:9" ht="16" customHeight="1" x14ac:dyDescent="0.35">
      <c r="A83" s="315" t="str">
        <f>Übersicht!B25</f>
        <v>Historische Theologie im Diskurs</v>
      </c>
      <c r="B83" s="316"/>
      <c r="C83" s="91"/>
      <c r="D83" s="91"/>
      <c r="E83" s="92"/>
      <c r="F83" s="92"/>
      <c r="G83" s="170"/>
      <c r="H83" s="91"/>
    </row>
    <row r="84" spans="1:9" ht="16" customHeight="1" thickBot="1" x14ac:dyDescent="0.4">
      <c r="A84" s="162" t="s">
        <v>95</v>
      </c>
      <c r="B84" s="183"/>
      <c r="C84" s="91"/>
      <c r="D84" s="91"/>
      <c r="E84" s="92"/>
      <c r="F84" s="92"/>
      <c r="G84" s="170"/>
      <c r="H84" s="91"/>
    </row>
    <row r="85" spans="1:9" ht="16" customHeight="1" thickBot="1" x14ac:dyDescent="0.4"/>
    <row r="86" spans="1:9" ht="16" customHeight="1" thickBot="1" x14ac:dyDescent="0.4">
      <c r="A86" s="153" t="str">
        <f>Übersicht!A26</f>
        <v>KTH-1500C</v>
      </c>
      <c r="B86" s="140" t="s">
        <v>256</v>
      </c>
      <c r="C86" s="93" t="s">
        <v>91</v>
      </c>
      <c r="D86" s="94" t="s">
        <v>193</v>
      </c>
      <c r="E86" s="178"/>
      <c r="F86" s="96">
        <v>2</v>
      </c>
      <c r="G86" s="169" t="s">
        <v>157</v>
      </c>
      <c r="H86" s="222"/>
      <c r="I86" s="212"/>
    </row>
    <row r="87" spans="1:9" ht="16" customHeight="1" x14ac:dyDescent="0.35">
      <c r="A87" s="315" t="str">
        <f>Übersicht!B26</f>
        <v>Systematische Theologie im Diskurs</v>
      </c>
      <c r="B87" s="316"/>
      <c r="C87" s="91"/>
      <c r="D87" s="91"/>
      <c r="E87" s="92"/>
      <c r="F87" s="92"/>
      <c r="G87" s="170"/>
      <c r="H87" s="91"/>
    </row>
    <row r="88" spans="1:9" ht="16" customHeight="1" thickBot="1" x14ac:dyDescent="0.4">
      <c r="A88" s="162" t="s">
        <v>95</v>
      </c>
      <c r="B88" s="183"/>
      <c r="C88" s="91"/>
      <c r="D88" s="91"/>
      <c r="E88" s="92"/>
      <c r="F88" s="92"/>
      <c r="G88" s="170"/>
      <c r="H88" s="91"/>
    </row>
    <row r="89" spans="1:9" ht="16" customHeight="1" thickBot="1" x14ac:dyDescent="0.4"/>
    <row r="90" spans="1:9" ht="16" customHeight="1" thickBot="1" x14ac:dyDescent="0.4">
      <c r="A90" s="153" t="str">
        <f>Übersicht!A27</f>
        <v>KTH-1500D</v>
      </c>
      <c r="B90" s="140" t="s">
        <v>256</v>
      </c>
      <c r="C90" s="93" t="s">
        <v>92</v>
      </c>
      <c r="D90" s="94" t="s">
        <v>196</v>
      </c>
      <c r="E90" s="178"/>
      <c r="F90" s="96">
        <v>2</v>
      </c>
      <c r="G90" s="169" t="s">
        <v>157</v>
      </c>
      <c r="H90" s="222"/>
      <c r="I90" s="212"/>
    </row>
    <row r="91" spans="1:9" ht="16" customHeight="1" x14ac:dyDescent="0.35">
      <c r="A91" s="315" t="str">
        <f>Übersicht!B27</f>
        <v>Praktische Theologie im Diskurs</v>
      </c>
      <c r="B91" s="316"/>
      <c r="C91" s="91"/>
      <c r="D91" s="91"/>
      <c r="E91" s="92"/>
      <c r="F91" s="92"/>
      <c r="G91" s="170"/>
      <c r="H91" s="91"/>
    </row>
    <row r="92" spans="1:9" ht="16" customHeight="1" thickBot="1" x14ac:dyDescent="0.4">
      <c r="A92" s="162" t="s">
        <v>95</v>
      </c>
      <c r="B92" s="183"/>
      <c r="C92" s="91"/>
      <c r="D92" s="91"/>
      <c r="E92" s="92"/>
      <c r="F92" s="92"/>
      <c r="G92" s="170"/>
      <c r="H92" s="91"/>
    </row>
    <row r="93" spans="1:9" ht="16" customHeight="1" thickBot="1" x14ac:dyDescent="0.4"/>
    <row r="94" spans="1:9" ht="16" customHeight="1" thickBot="1" x14ac:dyDescent="0.4">
      <c r="A94" s="153" t="str">
        <f>Übersicht!A28</f>
        <v>KTH-1500E</v>
      </c>
      <c r="B94" s="140" t="s">
        <v>256</v>
      </c>
      <c r="C94" s="93" t="s">
        <v>93</v>
      </c>
      <c r="D94" s="94" t="s">
        <v>194</v>
      </c>
      <c r="E94" s="95"/>
      <c r="F94" s="96">
        <v>6</v>
      </c>
      <c r="G94" s="179"/>
      <c r="H94" s="222"/>
      <c r="I94" s="212"/>
    </row>
    <row r="95" spans="1:9" ht="16" customHeight="1" x14ac:dyDescent="0.35">
      <c r="A95" s="315" t="str">
        <f>Übersicht!B28</f>
        <v>Schulpraktikum</v>
      </c>
      <c r="B95" s="316"/>
      <c r="C95" s="91"/>
      <c r="D95" s="91"/>
      <c r="E95" s="92"/>
      <c r="F95" s="92"/>
      <c r="G95" s="170"/>
      <c r="H95" s="91"/>
    </row>
    <row r="96" spans="1:9" ht="16" customHeight="1" thickBot="1" x14ac:dyDescent="0.4">
      <c r="A96" s="162" t="s">
        <v>95</v>
      </c>
      <c r="B96" s="183"/>
      <c r="C96" s="91"/>
      <c r="D96" s="91"/>
      <c r="E96" s="92"/>
      <c r="F96" s="92"/>
      <c r="G96" s="170"/>
      <c r="H96" s="91"/>
    </row>
    <row r="97" spans="1:9" ht="16" customHeight="1" thickBot="1" x14ac:dyDescent="0.4"/>
    <row r="98" spans="1:9" ht="16" customHeight="1" thickBot="1" x14ac:dyDescent="0.4">
      <c r="A98" s="153" t="str">
        <f>Übersicht!A29</f>
        <v>KTH-1500F</v>
      </c>
      <c r="B98" s="140" t="s">
        <v>256</v>
      </c>
      <c r="C98" s="93" t="s">
        <v>94</v>
      </c>
      <c r="D98" s="94" t="s">
        <v>195</v>
      </c>
      <c r="E98" s="95"/>
      <c r="F98" s="96"/>
      <c r="G98" s="169" t="s">
        <v>199</v>
      </c>
      <c r="H98" s="222"/>
      <c r="I98" s="212"/>
    </row>
    <row r="99" spans="1:9" ht="16" customHeight="1" x14ac:dyDescent="0.35">
      <c r="A99" s="315" t="str">
        <f>Übersicht!B29</f>
        <v>Offenes Praktikum</v>
      </c>
      <c r="B99" s="316"/>
      <c r="C99" s="91"/>
      <c r="D99" s="91"/>
      <c r="E99" s="92"/>
      <c r="F99" s="92"/>
      <c r="G99" s="170"/>
      <c r="H99" s="91"/>
    </row>
    <row r="100" spans="1:9" ht="16" customHeight="1" thickBot="1" x14ac:dyDescent="0.4">
      <c r="A100" s="162" t="s">
        <v>95</v>
      </c>
      <c r="B100" s="183"/>
      <c r="C100" s="91"/>
      <c r="D100" s="91"/>
      <c r="E100" s="92"/>
      <c r="F100" s="92"/>
      <c r="G100" s="170"/>
      <c r="H100" s="91"/>
    </row>
    <row r="101" spans="1:9" ht="16" customHeight="1" thickBot="1" x14ac:dyDescent="0.4"/>
    <row r="102" spans="1:9" ht="16" customHeight="1" x14ac:dyDescent="0.35">
      <c r="A102" s="154" t="str">
        <f>Übersicht!A36</f>
        <v>KTH-1600</v>
      </c>
      <c r="B102" s="141" t="s">
        <v>256</v>
      </c>
      <c r="C102" s="75" t="s">
        <v>89</v>
      </c>
      <c r="D102" s="76" t="s">
        <v>200</v>
      </c>
      <c r="E102" s="77" t="s">
        <v>82</v>
      </c>
      <c r="F102" s="78">
        <v>2</v>
      </c>
      <c r="G102" s="325" t="s">
        <v>254</v>
      </c>
      <c r="H102" s="219"/>
      <c r="I102" s="209"/>
    </row>
    <row r="103" spans="1:9" ht="16" customHeight="1" x14ac:dyDescent="0.35">
      <c r="A103" s="323" t="str">
        <f>Übersicht!B36</f>
        <v>Biblische Theologie (A: Altes Testament, B: Neues Testament)</v>
      </c>
      <c r="B103" s="324"/>
      <c r="C103" s="79" t="s">
        <v>90</v>
      </c>
      <c r="D103" s="80" t="s">
        <v>201</v>
      </c>
      <c r="E103" s="81" t="s">
        <v>82</v>
      </c>
      <c r="F103" s="82">
        <v>2</v>
      </c>
      <c r="G103" s="326"/>
      <c r="H103" s="220"/>
      <c r="I103" s="210"/>
    </row>
    <row r="104" spans="1:9" ht="16" customHeight="1" thickBot="1" x14ac:dyDescent="0.4">
      <c r="A104" s="166" t="s">
        <v>95</v>
      </c>
      <c r="B104" s="183"/>
      <c r="C104" s="165" t="s">
        <v>91</v>
      </c>
      <c r="D104" s="80" t="s">
        <v>202</v>
      </c>
      <c r="E104" s="81" t="s">
        <v>82</v>
      </c>
      <c r="F104" s="82">
        <v>1</v>
      </c>
      <c r="G104" s="327"/>
      <c r="H104" s="220"/>
      <c r="I104" s="210"/>
    </row>
    <row r="105" spans="1:9" ht="16" customHeight="1" x14ac:dyDescent="0.35">
      <c r="A105" s="150"/>
      <c r="B105" s="52"/>
      <c r="C105" s="79" t="s">
        <v>92</v>
      </c>
      <c r="D105" s="80" t="s">
        <v>203</v>
      </c>
      <c r="E105" s="81" t="s">
        <v>83</v>
      </c>
      <c r="F105" s="82">
        <v>2</v>
      </c>
      <c r="G105" s="328" t="s">
        <v>254</v>
      </c>
      <c r="H105" s="220"/>
      <c r="I105" s="210"/>
    </row>
    <row r="106" spans="1:9" ht="16" customHeight="1" x14ac:dyDescent="0.35">
      <c r="C106" s="79" t="s">
        <v>93</v>
      </c>
      <c r="D106" s="80" t="s">
        <v>204</v>
      </c>
      <c r="E106" s="81" t="s">
        <v>83</v>
      </c>
      <c r="F106" s="82">
        <v>2</v>
      </c>
      <c r="G106" s="326"/>
      <c r="H106" s="220"/>
      <c r="I106" s="210"/>
    </row>
    <row r="107" spans="1:9" ht="16" customHeight="1" thickBot="1" x14ac:dyDescent="0.4">
      <c r="C107" s="83" t="s">
        <v>94</v>
      </c>
      <c r="D107" s="84" t="s">
        <v>205</v>
      </c>
      <c r="E107" s="85" t="s">
        <v>83</v>
      </c>
      <c r="F107" s="86">
        <v>2</v>
      </c>
      <c r="G107" s="329"/>
      <c r="H107" s="221"/>
      <c r="I107" s="211"/>
    </row>
    <row r="108" spans="1:9" ht="16" customHeight="1" thickBot="1" x14ac:dyDescent="0.4"/>
    <row r="109" spans="1:9" ht="16" customHeight="1" x14ac:dyDescent="0.35">
      <c r="A109" s="154" t="str">
        <f>Übersicht!A37</f>
        <v>KTH-1700</v>
      </c>
      <c r="B109" s="141" t="s">
        <v>256</v>
      </c>
      <c r="C109" s="75" t="s">
        <v>89</v>
      </c>
      <c r="D109" s="76" t="s">
        <v>206</v>
      </c>
      <c r="E109" s="77" t="s">
        <v>85</v>
      </c>
      <c r="F109" s="78">
        <v>2</v>
      </c>
      <c r="G109" s="330" t="s">
        <v>253</v>
      </c>
      <c r="H109" s="219"/>
      <c r="I109" s="209"/>
    </row>
    <row r="110" spans="1:9" ht="16" customHeight="1" x14ac:dyDescent="0.35">
      <c r="A110" s="323" t="str">
        <f>Übersicht!B37</f>
        <v>Kirchengeschichte/ Historische Theologie</v>
      </c>
      <c r="B110" s="324"/>
      <c r="C110" s="79" t="s">
        <v>90</v>
      </c>
      <c r="D110" s="80" t="s">
        <v>207</v>
      </c>
      <c r="E110" s="81" t="s">
        <v>169</v>
      </c>
      <c r="F110" s="82">
        <v>2</v>
      </c>
      <c r="G110" s="331"/>
      <c r="H110" s="220"/>
      <c r="I110" s="210"/>
    </row>
    <row r="111" spans="1:9" ht="16" customHeight="1" thickBot="1" x14ac:dyDescent="0.4">
      <c r="A111" s="166" t="s">
        <v>95</v>
      </c>
      <c r="B111" s="183"/>
      <c r="C111" s="164" t="s">
        <v>91</v>
      </c>
      <c r="D111" s="84" t="s">
        <v>208</v>
      </c>
      <c r="E111" s="85" t="s">
        <v>197</v>
      </c>
      <c r="F111" s="86">
        <v>2</v>
      </c>
      <c r="G111" s="332"/>
      <c r="H111" s="221"/>
      <c r="I111" s="211"/>
    </row>
    <row r="112" spans="1:9" ht="16" customHeight="1" thickBot="1" x14ac:dyDescent="0.4"/>
    <row r="113" spans="1:9" ht="16" customHeight="1" x14ac:dyDescent="0.35">
      <c r="A113" s="154" t="str">
        <f>Übersicht!A38</f>
        <v>KTH-1800</v>
      </c>
      <c r="B113" s="141" t="s">
        <v>256</v>
      </c>
      <c r="C113" s="75" t="s">
        <v>89</v>
      </c>
      <c r="D113" s="76" t="s">
        <v>209</v>
      </c>
      <c r="E113" s="77" t="s">
        <v>47</v>
      </c>
      <c r="F113" s="78">
        <v>2</v>
      </c>
      <c r="G113" s="330" t="s">
        <v>254</v>
      </c>
      <c r="H113" s="219"/>
      <c r="I113" s="209"/>
    </row>
    <row r="114" spans="1:9" ht="16" customHeight="1" x14ac:dyDescent="0.35">
      <c r="A114" s="323" t="str">
        <f>Übersicht!B38</f>
        <v>Dogmatik</v>
      </c>
      <c r="B114" s="324"/>
      <c r="C114" s="79" t="s">
        <v>90</v>
      </c>
      <c r="D114" s="80" t="s">
        <v>211</v>
      </c>
      <c r="E114" s="81" t="s">
        <v>47</v>
      </c>
      <c r="F114" s="82">
        <v>2</v>
      </c>
      <c r="G114" s="331"/>
      <c r="H114" s="220"/>
      <c r="I114" s="210"/>
    </row>
    <row r="115" spans="1:9" ht="16" customHeight="1" thickBot="1" x14ac:dyDescent="0.4">
      <c r="A115" s="166" t="s">
        <v>95</v>
      </c>
      <c r="B115" s="183"/>
      <c r="C115" s="164" t="s">
        <v>91</v>
      </c>
      <c r="D115" s="84" t="s">
        <v>210</v>
      </c>
      <c r="E115" s="85" t="s">
        <v>47</v>
      </c>
      <c r="F115" s="86">
        <v>2</v>
      </c>
      <c r="G115" s="332"/>
      <c r="H115" s="221"/>
      <c r="I115" s="211"/>
    </row>
    <row r="116" spans="1:9" ht="16" customHeight="1" thickBot="1" x14ac:dyDescent="0.4"/>
    <row r="117" spans="1:9" ht="16" customHeight="1" x14ac:dyDescent="0.35">
      <c r="A117" s="154" t="str">
        <f>Übersicht!A39</f>
        <v>KTH-1900</v>
      </c>
      <c r="B117" s="141" t="s">
        <v>256</v>
      </c>
      <c r="C117" s="75" t="s">
        <v>89</v>
      </c>
      <c r="D117" s="76" t="s">
        <v>212</v>
      </c>
      <c r="E117" s="77" t="s">
        <v>97</v>
      </c>
      <c r="F117" s="78">
        <v>2</v>
      </c>
      <c r="G117" s="330" t="s">
        <v>253</v>
      </c>
      <c r="H117" s="219"/>
      <c r="I117" s="209"/>
    </row>
    <row r="118" spans="1:9" ht="16" customHeight="1" x14ac:dyDescent="0.35">
      <c r="A118" s="323" t="str">
        <f>Übersicht!B39</f>
        <v>Fundamentaltheologie &amp; Philosophie</v>
      </c>
      <c r="B118" s="324"/>
      <c r="C118" s="79" t="s">
        <v>90</v>
      </c>
      <c r="D118" s="80" t="s">
        <v>213</v>
      </c>
      <c r="E118" s="81" t="s">
        <v>97</v>
      </c>
      <c r="F118" s="82">
        <v>2</v>
      </c>
      <c r="G118" s="331"/>
      <c r="H118" s="220"/>
      <c r="I118" s="210"/>
    </row>
    <row r="119" spans="1:9" ht="16" customHeight="1" thickBot="1" x14ac:dyDescent="0.4">
      <c r="A119" s="166" t="s">
        <v>95</v>
      </c>
      <c r="B119" s="183"/>
      <c r="C119" s="165" t="s">
        <v>91</v>
      </c>
      <c r="D119" s="80" t="s">
        <v>214</v>
      </c>
      <c r="E119" s="81" t="s">
        <v>112</v>
      </c>
      <c r="F119" s="82">
        <v>2</v>
      </c>
      <c r="G119" s="331"/>
      <c r="H119" s="220"/>
      <c r="I119" s="210"/>
    </row>
    <row r="120" spans="1:9" ht="16" customHeight="1" thickBot="1" x14ac:dyDescent="0.4">
      <c r="A120" s="155"/>
      <c r="C120" s="83" t="s">
        <v>92</v>
      </c>
      <c r="D120" s="84" t="s">
        <v>215</v>
      </c>
      <c r="E120" s="85" t="s">
        <v>112</v>
      </c>
      <c r="F120" s="86">
        <v>2</v>
      </c>
      <c r="G120" s="332"/>
      <c r="H120" s="221"/>
      <c r="I120" s="211"/>
    </row>
    <row r="121" spans="1:9" ht="16" customHeight="1" thickBot="1" x14ac:dyDescent="0.4"/>
    <row r="122" spans="1:9" ht="16" customHeight="1" x14ac:dyDescent="0.35">
      <c r="A122" s="154" t="str">
        <f>Übersicht!A40</f>
        <v>KTH-2000</v>
      </c>
      <c r="B122" s="141" t="s">
        <v>256</v>
      </c>
      <c r="C122" s="75" t="s">
        <v>89</v>
      </c>
      <c r="D122" s="76" t="s">
        <v>216</v>
      </c>
      <c r="E122" s="77" t="s">
        <v>100</v>
      </c>
      <c r="F122" s="78">
        <v>2</v>
      </c>
      <c r="G122" s="330" t="s">
        <v>254</v>
      </c>
      <c r="H122" s="219"/>
      <c r="I122" s="209"/>
    </row>
    <row r="123" spans="1:9" ht="16" customHeight="1" x14ac:dyDescent="0.35">
      <c r="A123" s="323" t="str">
        <f>Übersicht!B40</f>
        <v>Christliche Ethik</v>
      </c>
      <c r="B123" s="324"/>
      <c r="C123" s="79" t="s">
        <v>90</v>
      </c>
      <c r="D123" s="80" t="s">
        <v>217</v>
      </c>
      <c r="E123" s="81" t="s">
        <v>100</v>
      </c>
      <c r="F123" s="82">
        <v>2</v>
      </c>
      <c r="G123" s="331"/>
      <c r="H123" s="220"/>
      <c r="I123" s="210"/>
    </row>
    <row r="124" spans="1:9" ht="16" customHeight="1" thickBot="1" x14ac:dyDescent="0.4">
      <c r="A124" s="166" t="s">
        <v>95</v>
      </c>
      <c r="B124" s="183"/>
      <c r="C124" s="165" t="s">
        <v>91</v>
      </c>
      <c r="D124" s="80" t="s">
        <v>218</v>
      </c>
      <c r="E124" s="81" t="s">
        <v>102</v>
      </c>
      <c r="F124" s="82">
        <v>2</v>
      </c>
      <c r="G124" s="331"/>
      <c r="H124" s="220"/>
      <c r="I124" s="210"/>
    </row>
    <row r="125" spans="1:9" ht="16" customHeight="1" thickBot="1" x14ac:dyDescent="0.4">
      <c r="C125" s="83" t="s">
        <v>94</v>
      </c>
      <c r="D125" s="84" t="s">
        <v>219</v>
      </c>
      <c r="E125" s="85" t="s">
        <v>102</v>
      </c>
      <c r="F125" s="86">
        <v>1</v>
      </c>
      <c r="G125" s="332"/>
      <c r="H125" s="221"/>
      <c r="I125" s="211"/>
    </row>
    <row r="126" spans="1:9" ht="16" customHeight="1" thickBot="1" x14ac:dyDescent="0.4"/>
    <row r="127" spans="1:9" ht="16" customHeight="1" x14ac:dyDescent="0.35">
      <c r="A127" s="154" t="str">
        <f>Übersicht!A41</f>
        <v>KTH-2100</v>
      </c>
      <c r="B127" s="141" t="s">
        <v>256</v>
      </c>
      <c r="C127" s="75" t="s">
        <v>89</v>
      </c>
      <c r="D127" s="76" t="s">
        <v>220</v>
      </c>
      <c r="E127" s="77" t="s">
        <v>108</v>
      </c>
      <c r="F127" s="78">
        <v>2</v>
      </c>
      <c r="G127" s="330" t="s">
        <v>253</v>
      </c>
      <c r="H127" s="219"/>
      <c r="I127" s="209"/>
    </row>
    <row r="128" spans="1:9" ht="16" customHeight="1" x14ac:dyDescent="0.35">
      <c r="A128" s="323" t="str">
        <f>Übersicht!B41</f>
        <v>Theologische Vermittlung und Bildung</v>
      </c>
      <c r="B128" s="324"/>
      <c r="C128" s="79" t="s">
        <v>90</v>
      </c>
      <c r="D128" s="80" t="s">
        <v>221</v>
      </c>
      <c r="E128" s="81" t="s">
        <v>110</v>
      </c>
      <c r="F128" s="82">
        <v>2</v>
      </c>
      <c r="G128" s="331"/>
      <c r="H128" s="220"/>
      <c r="I128" s="210"/>
    </row>
    <row r="129" spans="1:9" ht="16" customHeight="1" thickBot="1" x14ac:dyDescent="0.4">
      <c r="A129" s="166" t="s">
        <v>95</v>
      </c>
      <c r="B129" s="183"/>
      <c r="C129" s="164" t="s">
        <v>91</v>
      </c>
      <c r="D129" s="84" t="s">
        <v>273</v>
      </c>
      <c r="E129" s="85" t="s">
        <v>222</v>
      </c>
      <c r="F129" s="86">
        <v>3</v>
      </c>
      <c r="G129" s="332"/>
      <c r="H129" s="221"/>
      <c r="I129" s="211"/>
    </row>
    <row r="130" spans="1:9" ht="16" customHeight="1" thickBot="1" x14ac:dyDescent="0.4"/>
    <row r="131" spans="1:9" ht="16" customHeight="1" x14ac:dyDescent="0.35">
      <c r="A131" s="154" t="str">
        <f>Übersicht!A42</f>
        <v>KTH-2200</v>
      </c>
      <c r="B131" s="141" t="s">
        <v>256</v>
      </c>
      <c r="C131" s="75" t="s">
        <v>89</v>
      </c>
      <c r="D131" s="76" t="s">
        <v>223</v>
      </c>
      <c r="E131" s="77" t="s">
        <v>104</v>
      </c>
      <c r="F131" s="78">
        <v>3</v>
      </c>
      <c r="G131" s="330" t="s">
        <v>254</v>
      </c>
      <c r="H131" s="219"/>
      <c r="I131" s="209"/>
    </row>
    <row r="132" spans="1:9" ht="16" customHeight="1" x14ac:dyDescent="0.35">
      <c r="A132" s="323" t="str">
        <f>Übersicht!B42</f>
        <v>Kirchliche Ordnung und liturgische Praxis</v>
      </c>
      <c r="B132" s="324"/>
      <c r="C132" s="79" t="s">
        <v>90</v>
      </c>
      <c r="D132" s="80" t="s">
        <v>224</v>
      </c>
      <c r="E132" s="81" t="s">
        <v>106</v>
      </c>
      <c r="F132" s="82">
        <v>2</v>
      </c>
      <c r="G132" s="331"/>
      <c r="H132" s="220"/>
      <c r="I132" s="210"/>
    </row>
    <row r="133" spans="1:9" ht="16" customHeight="1" thickBot="1" x14ac:dyDescent="0.4">
      <c r="A133" s="166" t="s">
        <v>95</v>
      </c>
      <c r="B133" s="183"/>
      <c r="C133" s="164" t="s">
        <v>91</v>
      </c>
      <c r="D133" s="84" t="s">
        <v>225</v>
      </c>
      <c r="E133" s="85" t="s">
        <v>106</v>
      </c>
      <c r="F133" s="86">
        <v>1</v>
      </c>
      <c r="G133" s="332"/>
      <c r="H133" s="221"/>
      <c r="I133" s="211"/>
    </row>
    <row r="134" spans="1:9" ht="16" customHeight="1" thickBot="1" x14ac:dyDescent="0.4"/>
    <row r="135" spans="1:9" ht="16" customHeight="1" thickBot="1" x14ac:dyDescent="0.4">
      <c r="A135" s="154" t="str">
        <f>Übersicht!A43</f>
        <v>KTH-2300A</v>
      </c>
      <c r="B135" s="141" t="s">
        <v>256</v>
      </c>
      <c r="C135" s="131" t="s">
        <v>89</v>
      </c>
      <c r="D135" s="98" t="s">
        <v>275</v>
      </c>
      <c r="E135" s="99"/>
      <c r="F135" s="100">
        <v>2</v>
      </c>
      <c r="G135" s="172"/>
      <c r="H135" s="222"/>
      <c r="I135" s="212"/>
    </row>
    <row r="136" spans="1:9" ht="16" customHeight="1" x14ac:dyDescent="0.35">
      <c r="A136" s="323" t="str">
        <f>Übersicht!B43</f>
        <v>Theologie im Diskurs II: Forschung und Spezialisierung</v>
      </c>
      <c r="B136" s="324"/>
      <c r="C136" s="91"/>
      <c r="D136" s="91"/>
      <c r="E136" s="92"/>
      <c r="F136" s="92"/>
      <c r="G136" s="170"/>
      <c r="H136" s="91"/>
    </row>
    <row r="137" spans="1:9" ht="16" customHeight="1" thickBot="1" x14ac:dyDescent="0.4">
      <c r="A137" s="166" t="s">
        <v>95</v>
      </c>
      <c r="B137" s="183"/>
      <c r="C137" s="91"/>
      <c r="D137" s="91"/>
      <c r="E137" s="92"/>
      <c r="F137" s="92"/>
      <c r="G137" s="170"/>
      <c r="H137" s="91"/>
    </row>
    <row r="138" spans="1:9" ht="16" customHeight="1" thickBot="1" x14ac:dyDescent="0.4"/>
    <row r="139" spans="1:9" ht="16" customHeight="1" thickBot="1" x14ac:dyDescent="0.4">
      <c r="A139" s="154" t="str">
        <f>Übersicht!A44</f>
        <v>KTH-2300B</v>
      </c>
      <c r="B139" s="141" t="s">
        <v>256</v>
      </c>
      <c r="C139" s="97" t="s">
        <v>90</v>
      </c>
      <c r="D139" s="98" t="s">
        <v>226</v>
      </c>
      <c r="E139" s="99"/>
      <c r="F139" s="100"/>
      <c r="G139" s="172" t="s">
        <v>274</v>
      </c>
      <c r="H139" s="222"/>
      <c r="I139" s="212"/>
    </row>
    <row r="140" spans="1:9" ht="16" customHeight="1" x14ac:dyDescent="0.35">
      <c r="A140" s="323" t="str">
        <f>Übersicht!B44</f>
        <v>Pastoralpraktikum</v>
      </c>
      <c r="B140" s="324"/>
      <c r="C140" s="91"/>
      <c r="D140" s="91"/>
      <c r="E140" s="92"/>
      <c r="F140" s="92"/>
      <c r="G140" s="170"/>
      <c r="H140" s="91"/>
    </row>
    <row r="141" spans="1:9" ht="16" customHeight="1" thickBot="1" x14ac:dyDescent="0.4">
      <c r="A141" s="166" t="s">
        <v>95</v>
      </c>
      <c r="B141" s="183"/>
      <c r="C141" s="91"/>
      <c r="D141" s="91"/>
      <c r="E141" s="92"/>
      <c r="F141" s="92"/>
      <c r="G141" s="170"/>
      <c r="H141" s="91"/>
    </row>
    <row r="142" spans="1:9" ht="16" customHeight="1" thickBot="1" x14ac:dyDescent="0.4"/>
    <row r="143" spans="1:9" ht="16" customHeight="1" thickBot="1" x14ac:dyDescent="0.4">
      <c r="A143" s="154" t="str">
        <f>Übersicht!A45</f>
        <v>KTH-2300C-F</v>
      </c>
      <c r="B143" s="141" t="s">
        <v>256</v>
      </c>
      <c r="C143" s="97" t="s">
        <v>91</v>
      </c>
      <c r="D143" s="213"/>
      <c r="E143" s="99"/>
      <c r="F143" s="100">
        <v>3</v>
      </c>
      <c r="G143" s="172" t="s">
        <v>257</v>
      </c>
      <c r="H143" s="222"/>
      <c r="I143" s="212"/>
    </row>
    <row r="144" spans="1:9" ht="16" customHeight="1" x14ac:dyDescent="0.35">
      <c r="A144" s="323" t="str">
        <f>Übersicht!B45</f>
        <v>Berufsorientierung und Schlüsselqualifikationen (C, D, E oder F)</v>
      </c>
      <c r="B144" s="324"/>
      <c r="C144" s="91"/>
      <c r="D144" s="91"/>
      <c r="E144" s="92"/>
      <c r="F144" s="92"/>
      <c r="G144" s="170"/>
      <c r="H144" s="91"/>
    </row>
    <row r="145" spans="1:9" ht="16" customHeight="1" thickBot="1" x14ac:dyDescent="0.4">
      <c r="A145" s="166" t="s">
        <v>95</v>
      </c>
      <c r="B145" s="183"/>
      <c r="C145" s="91"/>
      <c r="D145" s="91"/>
      <c r="E145" s="92"/>
      <c r="F145" s="92"/>
      <c r="G145" s="170"/>
      <c r="H145" s="91"/>
    </row>
    <row r="146" spans="1:9" ht="16" customHeight="1" thickBot="1" x14ac:dyDescent="0.4"/>
    <row r="147" spans="1:9" ht="16" customHeight="1" thickBot="1" x14ac:dyDescent="0.4">
      <c r="A147" s="154" t="str">
        <f>Übersicht!A46</f>
        <v>KTH-2400</v>
      </c>
      <c r="B147" s="141" t="s">
        <v>256</v>
      </c>
      <c r="C147" s="97" t="s">
        <v>89</v>
      </c>
      <c r="D147" s="98" t="s">
        <v>42</v>
      </c>
      <c r="E147" s="99"/>
      <c r="F147" s="100"/>
      <c r="G147" s="172" t="s">
        <v>42</v>
      </c>
      <c r="H147" s="222"/>
      <c r="I147" s="212"/>
    </row>
    <row r="148" spans="1:9" ht="16" customHeight="1" x14ac:dyDescent="0.35">
      <c r="A148" s="323" t="str">
        <f>Übersicht!B46</f>
        <v>Magisterarbeit</v>
      </c>
      <c r="B148" s="324"/>
      <c r="C148" s="91"/>
      <c r="D148" s="91"/>
      <c r="E148" s="92"/>
      <c r="F148" s="92"/>
      <c r="G148" s="170"/>
      <c r="H148" s="91"/>
    </row>
    <row r="149" spans="1:9" ht="16" customHeight="1" thickBot="1" x14ac:dyDescent="0.4">
      <c r="A149" s="166" t="s">
        <v>95</v>
      </c>
      <c r="B149" s="183"/>
      <c r="C149" s="91"/>
      <c r="D149" s="91"/>
      <c r="E149" s="92"/>
      <c r="F149" s="92"/>
      <c r="G149" s="170"/>
      <c r="H149" s="91"/>
    </row>
    <row r="150" spans="1:9" ht="16" customHeight="1" x14ac:dyDescent="0.35">
      <c r="A150" s="150"/>
      <c r="B150" s="52"/>
      <c r="C150" s="91"/>
      <c r="D150" s="91"/>
      <c r="E150" s="92"/>
      <c r="F150" s="92"/>
      <c r="G150" s="170"/>
      <c r="H150" s="91"/>
    </row>
    <row r="151" spans="1:9" ht="16" customHeight="1" x14ac:dyDescent="0.35">
      <c r="C151" s="91"/>
      <c r="D151" s="91"/>
      <c r="E151" s="92"/>
      <c r="F151" s="92"/>
      <c r="G151" s="170"/>
      <c r="H151" s="91"/>
    </row>
    <row r="152" spans="1:9" ht="16" customHeight="1" thickBot="1" x14ac:dyDescent="0.4">
      <c r="C152" s="91"/>
      <c r="D152" s="91"/>
      <c r="E152" s="92"/>
      <c r="F152" s="92"/>
      <c r="G152" s="170"/>
      <c r="H152" s="91"/>
    </row>
    <row r="153" spans="1:9" ht="5.25" customHeight="1" thickTop="1" thickBot="1" x14ac:dyDescent="0.4">
      <c r="A153" s="156"/>
      <c r="B153" s="125"/>
      <c r="C153" s="126"/>
      <c r="D153" s="125"/>
      <c r="E153" s="127"/>
      <c r="F153" s="127"/>
      <c r="G153" s="173"/>
      <c r="H153" s="125"/>
      <c r="I153" s="125"/>
    </row>
    <row r="154" spans="1:9" ht="16" customHeight="1" thickTop="1" x14ac:dyDescent="0.35">
      <c r="A154" s="157"/>
    </row>
    <row r="155" spans="1:9" x14ac:dyDescent="0.35">
      <c r="A155" s="158"/>
      <c r="B155" s="128"/>
      <c r="C155" s="129"/>
      <c r="D155" s="128"/>
      <c r="E155" s="130"/>
      <c r="F155" s="130"/>
      <c r="G155" s="174"/>
      <c r="H155" s="128"/>
      <c r="I155" s="128"/>
    </row>
    <row r="156" spans="1:9" ht="16" customHeight="1" thickBot="1" x14ac:dyDescent="0.4">
      <c r="A156" s="158"/>
    </row>
    <row r="157" spans="1:9" ht="16" customHeight="1" thickBot="1" x14ac:dyDescent="0.5">
      <c r="B157" s="89"/>
      <c r="D157" s="113" t="s">
        <v>266</v>
      </c>
      <c r="E157" s="114" t="s">
        <v>267</v>
      </c>
      <c r="I157" s="226" t="s">
        <v>292</v>
      </c>
    </row>
    <row r="158" spans="1:9" ht="16" customHeight="1" thickBot="1" x14ac:dyDescent="0.5">
      <c r="B158" s="89"/>
      <c r="D158" s="124" t="s">
        <v>268</v>
      </c>
      <c r="E158" s="124" t="s">
        <v>268</v>
      </c>
      <c r="H158" s="148" t="s">
        <v>287</v>
      </c>
      <c r="I158" s="223" t="s">
        <v>289</v>
      </c>
    </row>
    <row r="159" spans="1:9" ht="16" customHeight="1" x14ac:dyDescent="0.45">
      <c r="B159" s="88"/>
      <c r="D159" s="115"/>
      <c r="E159" s="116"/>
      <c r="H159" s="218" t="s">
        <v>288</v>
      </c>
      <c r="I159" s="224" t="s">
        <v>290</v>
      </c>
    </row>
    <row r="160" spans="1:9" ht="16" customHeight="1" thickBot="1" x14ac:dyDescent="0.5">
      <c r="B160" s="87"/>
      <c r="D160" s="117" t="s">
        <v>269</v>
      </c>
      <c r="E160" s="118" t="s">
        <v>62</v>
      </c>
      <c r="H160" s="217" t="s">
        <v>277</v>
      </c>
      <c r="I160" s="225" t="s">
        <v>291</v>
      </c>
    </row>
    <row r="161" spans="2:5" ht="16" customHeight="1" x14ac:dyDescent="0.35">
      <c r="B161" s="2"/>
      <c r="D161" s="119" t="s">
        <v>282</v>
      </c>
      <c r="E161" s="120" t="s">
        <v>82</v>
      </c>
    </row>
    <row r="162" spans="2:5" ht="16" customHeight="1" x14ac:dyDescent="0.35">
      <c r="B162" s="2"/>
      <c r="D162" s="119" t="s">
        <v>283</v>
      </c>
      <c r="E162" s="120" t="s">
        <v>83</v>
      </c>
    </row>
    <row r="163" spans="2:5" ht="16" customHeight="1" x14ac:dyDescent="0.35">
      <c r="B163" s="2"/>
      <c r="D163" s="119" t="s">
        <v>284</v>
      </c>
      <c r="E163" s="121"/>
    </row>
    <row r="164" spans="2:5" ht="16" customHeight="1" x14ac:dyDescent="0.45">
      <c r="B164" s="87"/>
      <c r="D164" s="119" t="s">
        <v>285</v>
      </c>
      <c r="E164" s="118" t="s">
        <v>63</v>
      </c>
    </row>
    <row r="165" spans="2:5" ht="16" customHeight="1" x14ac:dyDescent="0.35">
      <c r="B165" s="2"/>
      <c r="D165" s="119"/>
      <c r="E165" s="120" t="s">
        <v>85</v>
      </c>
    </row>
    <row r="166" spans="2:5" ht="16" customHeight="1" x14ac:dyDescent="0.35">
      <c r="B166" s="2"/>
      <c r="D166" s="119"/>
      <c r="E166" s="120" t="s">
        <v>86</v>
      </c>
    </row>
    <row r="167" spans="2:5" ht="16" customHeight="1" x14ac:dyDescent="0.35">
      <c r="B167" s="2"/>
      <c r="D167" s="119"/>
      <c r="E167" s="121"/>
    </row>
    <row r="168" spans="2:5" ht="16" customHeight="1" x14ac:dyDescent="0.45">
      <c r="B168" s="87"/>
      <c r="D168" s="119"/>
      <c r="E168" s="118" t="s">
        <v>64</v>
      </c>
    </row>
    <row r="169" spans="2:5" ht="16" customHeight="1" x14ac:dyDescent="0.35">
      <c r="B169" s="2"/>
      <c r="D169" s="119"/>
      <c r="E169" s="120" t="s">
        <v>97</v>
      </c>
    </row>
    <row r="170" spans="2:5" ht="16" customHeight="1" x14ac:dyDescent="0.35">
      <c r="B170" s="2"/>
      <c r="D170" s="119"/>
      <c r="E170" s="120" t="s">
        <v>47</v>
      </c>
    </row>
    <row r="171" spans="2:5" ht="16" customHeight="1" x14ac:dyDescent="0.35">
      <c r="B171" s="2"/>
      <c r="D171" s="119"/>
      <c r="E171" s="120" t="s">
        <v>100</v>
      </c>
    </row>
    <row r="172" spans="2:5" ht="16" customHeight="1" x14ac:dyDescent="0.35">
      <c r="B172" s="2"/>
      <c r="D172" s="119"/>
      <c r="E172" s="120" t="s">
        <v>102</v>
      </c>
    </row>
    <row r="173" spans="2:5" ht="16" customHeight="1" x14ac:dyDescent="0.35">
      <c r="B173" s="2"/>
      <c r="D173" s="119"/>
      <c r="E173" s="120" t="s">
        <v>112</v>
      </c>
    </row>
    <row r="174" spans="2:5" ht="16" customHeight="1" x14ac:dyDescent="0.35">
      <c r="B174" s="2"/>
      <c r="D174" s="119"/>
      <c r="E174" s="121"/>
    </row>
    <row r="175" spans="2:5" ht="16" customHeight="1" x14ac:dyDescent="0.45">
      <c r="B175" s="87"/>
      <c r="D175" s="119"/>
      <c r="E175" s="118" t="s">
        <v>65</v>
      </c>
    </row>
    <row r="176" spans="2:5" ht="16" customHeight="1" x14ac:dyDescent="0.35">
      <c r="B176" s="2"/>
      <c r="D176" s="119"/>
      <c r="E176" s="120" t="s">
        <v>104</v>
      </c>
    </row>
    <row r="177" spans="1:5" ht="16" customHeight="1" x14ac:dyDescent="0.35">
      <c r="B177" s="2"/>
      <c r="D177" s="119"/>
      <c r="E177" s="120" t="s">
        <v>106</v>
      </c>
    </row>
    <row r="178" spans="1:5" ht="16" customHeight="1" x14ac:dyDescent="0.35">
      <c r="B178" s="2"/>
      <c r="D178" s="119"/>
      <c r="E178" s="120" t="s">
        <v>108</v>
      </c>
    </row>
    <row r="179" spans="1:5" ht="16" customHeight="1" x14ac:dyDescent="0.35">
      <c r="B179" s="2"/>
      <c r="D179" s="119"/>
      <c r="E179" s="120" t="s">
        <v>110</v>
      </c>
    </row>
    <row r="180" spans="1:5" ht="16" customHeight="1" thickBot="1" x14ac:dyDescent="0.4">
      <c r="B180" s="2"/>
      <c r="D180" s="122"/>
      <c r="E180" s="123" t="s">
        <v>197</v>
      </c>
    </row>
    <row r="181" spans="1:5" ht="16" customHeight="1" x14ac:dyDescent="0.35">
      <c r="A181" s="159"/>
      <c r="B181" s="2"/>
      <c r="E181" s="112"/>
    </row>
    <row r="182" spans="1:5" ht="16" customHeight="1" x14ac:dyDescent="0.35"/>
    <row r="183" spans="1:5" ht="16" customHeight="1" x14ac:dyDescent="0.35"/>
    <row r="184" spans="1:5" ht="16" customHeight="1" x14ac:dyDescent="0.35"/>
    <row r="185" spans="1:5" ht="16" customHeight="1" x14ac:dyDescent="0.35"/>
    <row r="186" spans="1:5" ht="16" customHeight="1" x14ac:dyDescent="0.35"/>
    <row r="187" spans="1:5" ht="16" customHeight="1" x14ac:dyDescent="0.35"/>
    <row r="188" spans="1:5" ht="16" customHeight="1" x14ac:dyDescent="0.35"/>
    <row r="189" spans="1:5" ht="16" customHeight="1" x14ac:dyDescent="0.35"/>
    <row r="190" spans="1:5" ht="16" customHeight="1" x14ac:dyDescent="0.35"/>
    <row r="191" spans="1:5" ht="16" customHeight="1" x14ac:dyDescent="0.35"/>
    <row r="192" spans="1:5" ht="16" customHeight="1" x14ac:dyDescent="0.35"/>
    <row r="193" ht="16" customHeight="1" x14ac:dyDescent="0.35"/>
    <row r="194" ht="16" customHeight="1" x14ac:dyDescent="0.35"/>
    <row r="195" ht="16" customHeight="1" x14ac:dyDescent="0.35"/>
    <row r="196" ht="16" customHeight="1" x14ac:dyDescent="0.35"/>
    <row r="197" ht="16" customHeight="1" x14ac:dyDescent="0.35"/>
    <row r="198" ht="16" customHeight="1" x14ac:dyDescent="0.35"/>
    <row r="199" ht="16" customHeight="1" x14ac:dyDescent="0.35"/>
    <row r="200" ht="16" customHeight="1" x14ac:dyDescent="0.35"/>
    <row r="201" ht="16" customHeight="1" x14ac:dyDescent="0.35"/>
    <row r="202" ht="16" customHeight="1" x14ac:dyDescent="0.35"/>
    <row r="203" ht="16" customHeight="1" x14ac:dyDescent="0.35"/>
    <row r="204" ht="16" customHeight="1" x14ac:dyDescent="0.35"/>
    <row r="205" ht="16" customHeight="1" x14ac:dyDescent="0.35"/>
    <row r="206" ht="16" customHeight="1" x14ac:dyDescent="0.35"/>
    <row r="207" ht="16" customHeight="1" x14ac:dyDescent="0.35"/>
    <row r="208" ht="16" customHeight="1" x14ac:dyDescent="0.35"/>
    <row r="209" ht="16" customHeight="1" x14ac:dyDescent="0.35"/>
    <row r="210" ht="16" customHeight="1" x14ac:dyDescent="0.35"/>
    <row r="211" ht="16" customHeight="1" x14ac:dyDescent="0.35"/>
    <row r="212" ht="16" customHeight="1" x14ac:dyDescent="0.35"/>
    <row r="213" ht="16" customHeight="1" x14ac:dyDescent="0.35"/>
    <row r="214" ht="16" customHeight="1" x14ac:dyDescent="0.35"/>
  </sheetData>
  <sheetProtection sheet="1" objects="1" scenarios="1"/>
  <protectedRanges>
    <protectedRange password="DEA5" sqref="E162 E166 E173 E180" name="Bereich1"/>
  </protectedRanges>
  <mergeCells count="52">
    <mergeCell ref="G117:G120"/>
    <mergeCell ref="A118:B118"/>
    <mergeCell ref="A136:B136"/>
    <mergeCell ref="A148:B148"/>
    <mergeCell ref="A140:B140"/>
    <mergeCell ref="A144:B144"/>
    <mergeCell ref="G122:G125"/>
    <mergeCell ref="A123:B123"/>
    <mergeCell ref="G127:G129"/>
    <mergeCell ref="A128:B128"/>
    <mergeCell ref="G131:G133"/>
    <mergeCell ref="A132:B132"/>
    <mergeCell ref="G105:G107"/>
    <mergeCell ref="G109:G111"/>
    <mergeCell ref="A110:B110"/>
    <mergeCell ref="G113:G115"/>
    <mergeCell ref="A114:B114"/>
    <mergeCell ref="A91:B91"/>
    <mergeCell ref="A95:B95"/>
    <mergeCell ref="A99:B99"/>
    <mergeCell ref="A103:B103"/>
    <mergeCell ref="G102:G104"/>
    <mergeCell ref="A69:B69"/>
    <mergeCell ref="A74:B74"/>
    <mergeCell ref="A79:B79"/>
    <mergeCell ref="A83:B83"/>
    <mergeCell ref="A87:B87"/>
    <mergeCell ref="G52:G55"/>
    <mergeCell ref="A53:B53"/>
    <mergeCell ref="G57:G60"/>
    <mergeCell ref="A58:B58"/>
    <mergeCell ref="G62:G66"/>
    <mergeCell ref="A63:B63"/>
    <mergeCell ref="A35:B35"/>
    <mergeCell ref="G34:G39"/>
    <mergeCell ref="G41:G45"/>
    <mergeCell ref="A42:B42"/>
    <mergeCell ref="G47:G50"/>
    <mergeCell ref="A48:B48"/>
    <mergeCell ref="G19:G22"/>
    <mergeCell ref="A20:B20"/>
    <mergeCell ref="G24:G27"/>
    <mergeCell ref="A25:B25"/>
    <mergeCell ref="A30:B30"/>
    <mergeCell ref="G10:G12"/>
    <mergeCell ref="C1:D1"/>
    <mergeCell ref="G14:G17"/>
    <mergeCell ref="A1:B1"/>
    <mergeCell ref="A4:B4"/>
    <mergeCell ref="A11:B11"/>
    <mergeCell ref="A15:B15"/>
    <mergeCell ref="G3:G7"/>
  </mergeCells>
  <conditionalFormatting sqref="H3:H8 H10:H12 H14:H17 H19:H22 H24:H27 H29:H32 H34:H39 H41:H45 H47:H50 H52:H55 H57:H60 H62:H66 H68:H71 H73:H76 H78 H82 H86 H90 H94 H98 H102:H107 H109:H111 H113:H115 H117:H120 H122:H125 H127:H129 H131:H133 H135 H139 H143 H147">
    <cfRule type="cellIs" dxfId="2" priority="1" operator="equal">
      <formula>$H$159</formula>
    </cfRule>
    <cfRule type="cellIs" dxfId="1" priority="2" operator="equal">
      <formula>$H$160</formula>
    </cfRule>
    <cfRule type="cellIs" dxfId="0" priority="30" operator="equal">
      <formula>$H$158</formula>
    </cfRule>
  </conditionalFormatting>
  <dataValidations count="11">
    <dataValidation type="list" allowBlank="1" showInputMessage="1" showErrorMessage="1" sqref="B32" xr:uid="{00000000-0002-0000-0100-000000000000}">
      <formula1>$G$4:$G$23</formula1>
    </dataValidation>
    <dataValidation type="list" allowBlank="1" showInputMessage="1" showErrorMessage="1" error="Bitte einen Lehrstuhl aus der vorgegebenen Dropdown-Liste auswählen!" prompt="Bitte auswählen!" sqref="E78" xr:uid="{00000000-0002-0000-0100-000001000000}">
      <formula1>Liste_Lehrstühle_KTH1500A</formula1>
    </dataValidation>
    <dataValidation type="list" allowBlank="1" showInputMessage="1" showErrorMessage="1" error="Bitte einen Lehrstuhl aus der vorgegebenen Dropdown-Liste auswählen!" prompt="Bitte auswählen!" sqref="E82" xr:uid="{00000000-0002-0000-0100-000002000000}">
      <formula1>Liste_Lehrstühle_KTH1500B</formula1>
    </dataValidation>
    <dataValidation type="list" allowBlank="1" showInputMessage="1" showErrorMessage="1" error="Bitte einen Lehrstuhl aus der vorgegebenen Dropdown-Liste auswählen!" prompt="Bitte auswählen!" sqref="E86" xr:uid="{00000000-0002-0000-0100-000003000000}">
      <formula1>Liste_Lehrstühle_KTH1500C</formula1>
    </dataValidation>
    <dataValidation type="list" allowBlank="1" showInputMessage="1" showErrorMessage="1" error="Bitte einen Lehrstuhl aus der vorgegebenen Dropdown-Liste auswählen!" prompt="Bitte auswählen!" sqref="E90" xr:uid="{00000000-0002-0000-0100-000004000000}">
      <formula1>Liste_Lehrstühle_KTH1500D</formula1>
    </dataValidation>
    <dataValidation type="list" allowBlank="1" showInputMessage="1" showErrorMessage="1" error="Bitte einen Versanstaltungstitel aus der vorgegebenen Liste auswählen!" prompt="Bitte auswählen!_x000a_" sqref="D143" xr:uid="{00000000-0002-0000-0100-000005000000}">
      <formula1>Liste_Veranstaltungstitel_KTH_2300_C_F</formula1>
    </dataValidation>
    <dataValidation type="list" allowBlank="1" showInputMessage="1" showErrorMessage="1" error="Bitte aus der vorgegebenen Dropdown-Liste auswählen!" prompt="Bitte auswählen!" sqref="H3:H8 H10:H12 H14:H17 H19:H22 H24:H27 H29:H32 H34:H39 H41:H45 H47:H50 H52:H55 H57:H60 H62:H66 H68:H71 H73:H76 H78 H82 H86 H90 H94 H98 H102:H107 H109:H111 H113:H115 H117:H120 H122:H125 H127:H129 H131:H133 H135 H139 H143 H147" xr:uid="{00000000-0002-0000-0100-000006000000}">
      <formula1>$H$158:$H$160</formula1>
    </dataValidation>
    <dataValidation allowBlank="1" showInputMessage="1" showErrorMessage="1" error="Bitte einen Lehrstuhl aus der vorgegebenen Liste auswählen!" sqref="E94" xr:uid="{00000000-0002-0000-0100-000007000000}"/>
    <dataValidation allowBlank="1" showInputMessage="1" showErrorMessage="1" prompt="Bitte eintragen, wenn gewünscht!" sqref="I3:I8 I10:I12 I14:I17 I19:I22 I24:I27 I29:I32 I34:I39 I41:I45 I47:I50 I52:I55 I57:I60 I62:I66 I68:I71 I73:I76 I78 I82 I86 I90 I94 I98 I102:I107 I109:I111 I113:I115 I117:I120 I122:I125 I127:I129 I131:I133 I135 I139 I143 I147" xr:uid="{00000000-0002-0000-0100-000008000000}"/>
    <dataValidation type="list" allowBlank="1" showInputMessage="1" showErrorMessage="1" error="Bitte eine Prüfungsart aus der vorgegebenen Dropdown-Liste auswählen!_x000a__x000a_Die Liste kann auf dem Arbeitsblatt &quot;Liste Prüfungsarten&quot; erweitert werden." prompt="Bitte auswählen!" sqref="G29:G32 G68:G71 G73:G76 G94" xr:uid="{00000000-0002-0000-0100-000009000000}">
      <formula1>Liste_Prüfungsarten</formula1>
    </dataValidation>
    <dataValidation type="list" allowBlank="1" showInputMessage="1" showErrorMessage="1" error="Bitte einen Modulbeauftragten aus der vorgegebenen Dropdown-Liste auswählen!_x000a__x000a_Die Liste kann auf dem Arbeitsblatt &quot;Liste Modulbeauftragte&quot; erweitert werden." prompt="Bitte auswählen!" sqref="B5 B12 B16 B21 B26 B31 B36 B43 B49 B54 B59 B64 B70 B75 B80 B84 B88 B92 B96 B100 B104 B111 B115 B119 B124 B129 B133 B137 B141 B145 B149" xr:uid="{00000000-0002-0000-0100-00000A000000}">
      <formula1>Liste_Modulbeauftragt</formula1>
    </dataValidation>
  </dataValidations>
  <hyperlinks>
    <hyperlink ref="B3" location="Modul_Bezeichnung_KTH0100" display="&gt;&gt; zurück zur Übersicht &lt;&lt;" xr:uid="{00000000-0004-0000-0100-000000000000}"/>
    <hyperlink ref="B29" location="Modul_Bezeichnung_KTH0600" display="&gt;&gt; zurück zur Übersicht &lt;&lt;" xr:uid="{00000000-0004-0000-0100-000001000000}"/>
    <hyperlink ref="B10" location="Modul_Bezeichnung_KTH0200" display="&gt;&gt; zurück zur Übersicht &lt;&lt;" xr:uid="{00000000-0004-0000-0100-000002000000}"/>
    <hyperlink ref="B14" location="Modul_Bezeichnung_KTH0300" display="&gt;&gt; zurück zur Übersicht &lt;&lt;" xr:uid="{00000000-0004-0000-0100-000003000000}"/>
    <hyperlink ref="B19" location="Modul_Bezeichnung_KTH0400" display="&gt;&gt; zurück zur Übersicht &lt;&lt;" xr:uid="{00000000-0004-0000-0100-000004000000}"/>
    <hyperlink ref="B24" location="Modul_Bezeichnung_KTH0500" display="&gt;&gt; zurück zur Übersicht &lt;&lt;" xr:uid="{00000000-0004-0000-0100-000005000000}"/>
    <hyperlink ref="B34" location="Modul_Bezeichnung_KTH0700" display="&gt;&gt; zurück zur Übersicht &lt;&lt;" xr:uid="{00000000-0004-0000-0100-000006000000}"/>
    <hyperlink ref="B41" location="Modul_Bezeichnung_KTH0800" display="&gt;&gt; zurück zur Übersicht &lt;&lt;" xr:uid="{00000000-0004-0000-0100-000007000000}"/>
    <hyperlink ref="B47" location="Modul_Bezeichnung_KTH0900" display="&gt;&gt; zurück zur Übersicht &lt;&lt;" xr:uid="{00000000-0004-0000-0100-000008000000}"/>
    <hyperlink ref="B52" location="Modul_Bezeichnung_KTH1000" display="&gt;&gt; zurück zur Übersicht &lt;&lt;" xr:uid="{00000000-0004-0000-0100-000009000000}"/>
    <hyperlink ref="B57" location="Modul_Bezeichnung_KTH1100" display="&gt;&gt; zurück zur Übersicht &lt;&lt;" xr:uid="{00000000-0004-0000-0100-00000A000000}"/>
    <hyperlink ref="B62" location="Modul_Bezeichnung_KTH1200" display="&gt;&gt; zurück zur Übersicht &lt;&lt;" xr:uid="{00000000-0004-0000-0100-00000B000000}"/>
    <hyperlink ref="B68" location="Modul_Bezeichnung_KTH1300" display="&gt;&gt; zurück zur Übersicht &lt;&lt;" xr:uid="{00000000-0004-0000-0100-00000C000000}"/>
    <hyperlink ref="B73" location="Modul_Bezeichnung_KTH1400" display="&gt;&gt; zurück zur Übersicht &lt;&lt;" xr:uid="{00000000-0004-0000-0100-00000D000000}"/>
    <hyperlink ref="B78" location="Modul_Bezeichnung_KTH1500A" display="&gt;&gt; zurück zur Übersicht &lt;&lt;" xr:uid="{00000000-0004-0000-0100-00000E000000}"/>
    <hyperlink ref="B82" location="Modul_Bezeichnung_KTH1500B" display="&gt;&gt; zurück zur Übersicht &lt;&lt;" xr:uid="{00000000-0004-0000-0100-00000F000000}"/>
    <hyperlink ref="B86" location="Modul_Bezeichnung_KTH1500C" display="&gt;&gt; zurück zur Übersicht &lt;&lt;" xr:uid="{00000000-0004-0000-0100-000010000000}"/>
    <hyperlink ref="B90" location="Modul_Bezeichnung_KTH1500D" display="&gt;&gt; zurück zur Übersicht &lt;&lt;" xr:uid="{00000000-0004-0000-0100-000011000000}"/>
    <hyperlink ref="B94" location="Modul_Bezeichnung_KTH1500E" display="&gt;&gt; zurück zur Übersicht &lt;&lt;" xr:uid="{00000000-0004-0000-0100-000012000000}"/>
    <hyperlink ref="B98" location="Modul_Bezeichnung_KTH1500F" display="&gt;&gt; zurück zur Übersicht &lt;&lt;" xr:uid="{00000000-0004-0000-0100-000013000000}"/>
    <hyperlink ref="B102" location="Modul_Bezeichnung_KTH1600" display="&gt;&gt; zurück zur Übersicht &lt;&lt;" xr:uid="{00000000-0004-0000-0100-000014000000}"/>
    <hyperlink ref="B109" location="Modul_Bezeichnung_KTH1700" display="&gt;&gt; zurück zur Übersicht &lt;&lt;" xr:uid="{00000000-0004-0000-0100-000015000000}"/>
    <hyperlink ref="B113" location="Modul_Bezeichnung_KTH1800" display="&gt;&gt; zurück zur Übersicht &lt;&lt;" xr:uid="{00000000-0004-0000-0100-000016000000}"/>
    <hyperlink ref="B117" location="Modul_Bezeichnung_KTH1900" display="&gt;&gt; zurück zur Übersicht &lt;&lt;" xr:uid="{00000000-0004-0000-0100-000017000000}"/>
    <hyperlink ref="B122" location="Modul_Bezeichnung_KTH2000" display="&gt;&gt; zurück zur Übersicht &lt;&lt;" xr:uid="{00000000-0004-0000-0100-000018000000}"/>
    <hyperlink ref="B131" location="Modul_Bezeichnung_KTH2200" display="&gt;&gt; zurück zur Übersicht &lt;&lt;" xr:uid="{00000000-0004-0000-0100-000019000000}"/>
    <hyperlink ref="B127" location="Modul_Bezeichnung_KTH2100" display="&gt;&gt; zurück zur Übersicht &lt;&lt;" xr:uid="{00000000-0004-0000-0100-00001A000000}"/>
    <hyperlink ref="B135" location="Modul_Bezeichnung_KTH2300A" display="&gt;&gt; zurück zur Übersicht &lt;&lt;" xr:uid="{00000000-0004-0000-0100-00001B000000}"/>
    <hyperlink ref="B139" location="Modul_Bezeichnung_KTH2300B" display="&gt;&gt; zurück zur Übersicht &lt;&lt;" xr:uid="{00000000-0004-0000-0100-00001C000000}"/>
    <hyperlink ref="B143" location="Modul_Bezeichnung_KTH2300C" display="&gt;&gt; zurück zur Übersicht &lt;&lt;" xr:uid="{00000000-0004-0000-0100-00001D000000}"/>
    <hyperlink ref="B147" location="Modul_Bezeichnung_KTH2400" display="&gt;&gt; zurück zur Übersicht &lt;&lt;" xr:uid="{00000000-0004-0000-0100-00001E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G34"/>
  <sheetViews>
    <sheetView showZeros="0" workbookViewId="0">
      <selection activeCell="A19" sqref="A19"/>
    </sheetView>
  </sheetViews>
  <sheetFormatPr baseColWidth="10" defaultColWidth="11.453125" defaultRowHeight="14.5" x14ac:dyDescent="0.35"/>
  <cols>
    <col min="1" max="1" width="14.1796875" style="59" customWidth="1"/>
    <col min="2" max="2" width="13.81640625" style="59" customWidth="1"/>
    <col min="3" max="3" width="17.54296875" style="59" customWidth="1"/>
    <col min="4" max="4" width="88.1796875" style="59" bestFit="1" customWidth="1"/>
    <col min="5" max="5" width="19.453125" style="74" customWidth="1"/>
    <col min="6" max="6" width="27.453125" style="104" bestFit="1" customWidth="1"/>
    <col min="7" max="16384" width="11.453125" style="59"/>
  </cols>
  <sheetData>
    <row r="1" spans="1:6" ht="18.5" x14ac:dyDescent="0.35">
      <c r="A1" s="333" t="s">
        <v>124</v>
      </c>
      <c r="B1" s="333"/>
      <c r="C1" s="333"/>
      <c r="D1" s="333"/>
      <c r="E1" s="333"/>
      <c r="F1" s="176"/>
    </row>
    <row r="2" spans="1:6" ht="19" thickBot="1" x14ac:dyDescent="0.4">
      <c r="A2" s="101"/>
      <c r="B2" s="101"/>
    </row>
    <row r="3" spans="1:6" s="74" customFormat="1" ht="15" thickBot="1" x14ac:dyDescent="0.4">
      <c r="A3" s="194" t="s">
        <v>125</v>
      </c>
      <c r="B3" s="189" t="s">
        <v>280</v>
      </c>
      <c r="C3" s="189" t="s">
        <v>279</v>
      </c>
      <c r="D3" s="189" t="s">
        <v>227</v>
      </c>
      <c r="E3" s="198" t="s">
        <v>252</v>
      </c>
      <c r="F3" s="106" t="s">
        <v>131</v>
      </c>
    </row>
    <row r="4" spans="1:6" x14ac:dyDescent="0.35">
      <c r="A4" s="195" t="s">
        <v>132</v>
      </c>
      <c r="B4" s="185" t="s">
        <v>133</v>
      </c>
      <c r="C4" s="185" t="s">
        <v>134</v>
      </c>
      <c r="D4" s="185" t="s">
        <v>228</v>
      </c>
      <c r="E4" s="186" t="s">
        <v>235</v>
      </c>
      <c r="F4" s="107" t="str">
        <f>IF(C4=""," ",(A4&amp;" "&amp;B4&amp;" "&amp;C4))</f>
        <v>Prof. Dr. Dr. Jörg Ernesti</v>
      </c>
    </row>
    <row r="5" spans="1:6" x14ac:dyDescent="0.35">
      <c r="A5" s="196" t="s">
        <v>126</v>
      </c>
      <c r="B5" s="187" t="s">
        <v>129</v>
      </c>
      <c r="C5" s="187" t="s">
        <v>130</v>
      </c>
      <c r="D5" s="187" t="s">
        <v>239</v>
      </c>
      <c r="E5" s="188" t="s">
        <v>237</v>
      </c>
      <c r="F5" s="107" t="str">
        <f t="shared" ref="F5:F33" si="0">IF(C5=""," ",(A5&amp;" "&amp;B5&amp;" "&amp;C5))</f>
        <v>Prof. Dr. Kerstin Schlögl-Flierl</v>
      </c>
    </row>
    <row r="6" spans="1:6" x14ac:dyDescent="0.35">
      <c r="A6" s="196" t="s">
        <v>126</v>
      </c>
      <c r="B6" s="187" t="s">
        <v>127</v>
      </c>
      <c r="C6" s="187" t="s">
        <v>128</v>
      </c>
      <c r="D6" s="187" t="s">
        <v>230</v>
      </c>
      <c r="E6" s="188" t="s">
        <v>49</v>
      </c>
      <c r="F6" s="107" t="str">
        <f t="shared" si="0"/>
        <v>Prof. Dr. Franz Sedlmeier</v>
      </c>
    </row>
    <row r="7" spans="1:6" x14ac:dyDescent="0.35">
      <c r="A7" s="196" t="s">
        <v>136</v>
      </c>
      <c r="B7" s="187" t="s">
        <v>137</v>
      </c>
      <c r="C7" s="187" t="s">
        <v>138</v>
      </c>
      <c r="D7" s="187" t="s">
        <v>236</v>
      </c>
      <c r="E7" s="188" t="s">
        <v>237</v>
      </c>
      <c r="F7" s="107" t="str">
        <f t="shared" si="0"/>
        <v>Prof. Dr.  Peter Hofmann</v>
      </c>
    </row>
    <row r="8" spans="1:6" x14ac:dyDescent="0.35">
      <c r="A8" s="196" t="s">
        <v>126</v>
      </c>
      <c r="B8" s="187" t="s">
        <v>139</v>
      </c>
      <c r="C8" s="187" t="s">
        <v>140</v>
      </c>
      <c r="D8" s="187" t="s">
        <v>246</v>
      </c>
      <c r="E8" s="188" t="s">
        <v>245</v>
      </c>
      <c r="F8" s="107" t="str">
        <f t="shared" si="0"/>
        <v>Prof. Dr. Josip Gregur</v>
      </c>
    </row>
    <row r="9" spans="1:6" x14ac:dyDescent="0.35">
      <c r="A9" s="196" t="s">
        <v>126</v>
      </c>
      <c r="B9" s="187" t="s">
        <v>141</v>
      </c>
      <c r="C9" s="187" t="s">
        <v>142</v>
      </c>
      <c r="D9" s="187" t="s">
        <v>229</v>
      </c>
      <c r="E9" s="188" t="s">
        <v>235</v>
      </c>
      <c r="F9" s="107" t="str">
        <f t="shared" si="0"/>
        <v>Prof. Dr. Gregor Wurst</v>
      </c>
    </row>
    <row r="10" spans="1:6" x14ac:dyDescent="0.35">
      <c r="A10" s="196" t="s">
        <v>126</v>
      </c>
      <c r="B10" s="187" t="s">
        <v>143</v>
      </c>
      <c r="C10" s="187" t="s">
        <v>144</v>
      </c>
      <c r="D10" s="187" t="s">
        <v>231</v>
      </c>
      <c r="E10" s="188" t="s">
        <v>49</v>
      </c>
      <c r="F10" s="107" t="str">
        <f t="shared" si="0"/>
        <v>Prof. Dr. Stefan Schreiber</v>
      </c>
    </row>
    <row r="11" spans="1:6" x14ac:dyDescent="0.35">
      <c r="A11" s="196" t="s">
        <v>126</v>
      </c>
      <c r="B11" s="187" t="s">
        <v>145</v>
      </c>
      <c r="C11" s="187" t="s">
        <v>146</v>
      </c>
      <c r="D11" s="187" t="s">
        <v>247</v>
      </c>
      <c r="E11" s="188" t="s">
        <v>245</v>
      </c>
      <c r="F11" s="107" t="str">
        <f t="shared" si="0"/>
        <v>Prof. Dr. August Laumer</v>
      </c>
    </row>
    <row r="12" spans="1:6" x14ac:dyDescent="0.35">
      <c r="A12" s="196" t="s">
        <v>132</v>
      </c>
      <c r="B12" s="187" t="s">
        <v>147</v>
      </c>
      <c r="C12" s="187" t="s">
        <v>148</v>
      </c>
      <c r="D12" s="187" t="s">
        <v>238</v>
      </c>
      <c r="E12" s="188" t="s">
        <v>237</v>
      </c>
      <c r="F12" s="107" t="str">
        <f t="shared" si="0"/>
        <v>Prof. Dr. Dr. Thomas Marschler</v>
      </c>
    </row>
    <row r="13" spans="1:6" x14ac:dyDescent="0.35">
      <c r="A13" s="196" t="s">
        <v>126</v>
      </c>
      <c r="B13" s="187" t="s">
        <v>149</v>
      </c>
      <c r="C13" s="187" t="s">
        <v>150</v>
      </c>
      <c r="D13" s="187" t="s">
        <v>244</v>
      </c>
      <c r="E13" s="188" t="s">
        <v>245</v>
      </c>
      <c r="F13" s="107" t="str">
        <f t="shared" si="0"/>
        <v>Prof. Dr. Georg Langenhorst</v>
      </c>
    </row>
    <row r="14" spans="1:6" x14ac:dyDescent="0.35">
      <c r="A14" s="196" t="s">
        <v>132</v>
      </c>
      <c r="B14" s="187" t="s">
        <v>151</v>
      </c>
      <c r="C14" s="187" t="s">
        <v>152</v>
      </c>
      <c r="D14" s="187" t="s">
        <v>251</v>
      </c>
      <c r="E14" s="188" t="s">
        <v>245</v>
      </c>
      <c r="F14" s="107" t="str">
        <f t="shared" si="0"/>
        <v>Prof. Dr. Dr. Elmar Güthoff</v>
      </c>
    </row>
    <row r="15" spans="1:6" x14ac:dyDescent="0.35">
      <c r="A15" s="196" t="s">
        <v>126</v>
      </c>
      <c r="B15" s="187" t="s">
        <v>147</v>
      </c>
      <c r="C15" s="187" t="s">
        <v>153</v>
      </c>
      <c r="D15" s="187" t="s">
        <v>240</v>
      </c>
      <c r="E15" s="188" t="s">
        <v>237</v>
      </c>
      <c r="F15" s="107" t="str">
        <f t="shared" si="0"/>
        <v>Prof. Dr. Thomas Hausmanninger</v>
      </c>
    </row>
    <row r="16" spans="1:6" x14ac:dyDescent="0.35">
      <c r="A16" s="196" t="s">
        <v>232</v>
      </c>
      <c r="B16" s="187" t="s">
        <v>137</v>
      </c>
      <c r="C16" s="187" t="s">
        <v>233</v>
      </c>
      <c r="D16" s="187" t="s">
        <v>234</v>
      </c>
      <c r="E16" s="188" t="s">
        <v>49</v>
      </c>
      <c r="F16" s="107" t="str">
        <f t="shared" si="0"/>
        <v>Akad. Dir. Dr. Peter Roth</v>
      </c>
    </row>
    <row r="17" spans="1:7" x14ac:dyDescent="0.35">
      <c r="A17" s="196" t="s">
        <v>126</v>
      </c>
      <c r="B17" s="187" t="s">
        <v>241</v>
      </c>
      <c r="C17" s="187" t="s">
        <v>242</v>
      </c>
      <c r="D17" s="187" t="s">
        <v>243</v>
      </c>
      <c r="E17" s="188" t="s">
        <v>237</v>
      </c>
      <c r="F17" s="107" t="str">
        <f t="shared" si="0"/>
        <v>Prof. Dr. Manfred Negele</v>
      </c>
    </row>
    <row r="18" spans="1:7" x14ac:dyDescent="0.35">
      <c r="A18" s="196" t="s">
        <v>126</v>
      </c>
      <c r="B18" s="187" t="s">
        <v>248</v>
      </c>
      <c r="C18" s="187" t="s">
        <v>249</v>
      </c>
      <c r="D18" s="187" t="s">
        <v>250</v>
      </c>
      <c r="E18" s="188" t="s">
        <v>245</v>
      </c>
      <c r="F18" s="107" t="str">
        <f t="shared" si="0"/>
        <v>Prof. Dr. Wolfgang Vogl</v>
      </c>
    </row>
    <row r="19" spans="1:7" x14ac:dyDescent="0.35">
      <c r="A19" s="196"/>
      <c r="B19" s="187"/>
      <c r="C19" s="187"/>
      <c r="D19" s="187"/>
      <c r="E19" s="188"/>
      <c r="F19" s="107" t="str">
        <f t="shared" si="0"/>
        <v xml:space="preserve"> </v>
      </c>
      <c r="G19" s="105"/>
    </row>
    <row r="20" spans="1:7" x14ac:dyDescent="0.35">
      <c r="A20" s="196"/>
      <c r="B20" s="187"/>
      <c r="C20" s="187"/>
      <c r="D20" s="187"/>
      <c r="E20" s="188"/>
      <c r="F20" s="107" t="str">
        <f t="shared" si="0"/>
        <v xml:space="preserve"> </v>
      </c>
    </row>
    <row r="21" spans="1:7" x14ac:dyDescent="0.35">
      <c r="A21" s="196"/>
      <c r="B21" s="187"/>
      <c r="C21" s="187"/>
      <c r="D21" s="187"/>
      <c r="E21" s="190"/>
      <c r="F21" s="107" t="str">
        <f t="shared" si="0"/>
        <v xml:space="preserve"> </v>
      </c>
    </row>
    <row r="22" spans="1:7" x14ac:dyDescent="0.35">
      <c r="A22" s="196"/>
      <c r="B22" s="187"/>
      <c r="C22" s="187"/>
      <c r="D22" s="191"/>
      <c r="E22" s="190"/>
      <c r="F22" s="107" t="str">
        <f t="shared" si="0"/>
        <v xml:space="preserve"> </v>
      </c>
    </row>
    <row r="23" spans="1:7" x14ac:dyDescent="0.35">
      <c r="A23" s="196"/>
      <c r="B23" s="187"/>
      <c r="C23" s="187"/>
      <c r="D23" s="187"/>
      <c r="E23" s="188"/>
      <c r="F23" s="107" t="str">
        <f t="shared" si="0"/>
        <v xml:space="preserve"> </v>
      </c>
    </row>
    <row r="24" spans="1:7" x14ac:dyDescent="0.35">
      <c r="A24" s="196"/>
      <c r="B24" s="187"/>
      <c r="C24" s="187"/>
      <c r="D24" s="187"/>
      <c r="E24" s="190"/>
      <c r="F24" s="107" t="str">
        <f t="shared" si="0"/>
        <v xml:space="preserve"> </v>
      </c>
    </row>
    <row r="25" spans="1:7" x14ac:dyDescent="0.35">
      <c r="A25" s="196"/>
      <c r="B25" s="187"/>
      <c r="C25" s="187"/>
      <c r="D25" s="191"/>
      <c r="E25" s="190"/>
      <c r="F25" s="107" t="str">
        <f t="shared" si="0"/>
        <v xml:space="preserve"> </v>
      </c>
    </row>
    <row r="26" spans="1:7" x14ac:dyDescent="0.35">
      <c r="A26" s="196"/>
      <c r="B26" s="187"/>
      <c r="C26" s="187"/>
      <c r="D26" s="187"/>
      <c r="E26" s="188"/>
      <c r="F26" s="107" t="str">
        <f t="shared" si="0"/>
        <v xml:space="preserve"> </v>
      </c>
    </row>
    <row r="27" spans="1:7" x14ac:dyDescent="0.35">
      <c r="A27" s="196"/>
      <c r="B27" s="187"/>
      <c r="C27" s="187"/>
      <c r="D27" s="187"/>
      <c r="E27" s="190"/>
      <c r="F27" s="107" t="str">
        <f t="shared" si="0"/>
        <v xml:space="preserve"> </v>
      </c>
    </row>
    <row r="28" spans="1:7" x14ac:dyDescent="0.35">
      <c r="A28" s="196"/>
      <c r="B28" s="187"/>
      <c r="C28" s="187"/>
      <c r="D28" s="191"/>
      <c r="E28" s="190"/>
      <c r="F28" s="107" t="str">
        <f t="shared" si="0"/>
        <v xml:space="preserve"> </v>
      </c>
    </row>
    <row r="29" spans="1:7" x14ac:dyDescent="0.35">
      <c r="A29" s="196"/>
      <c r="B29" s="187"/>
      <c r="C29" s="187"/>
      <c r="D29" s="187"/>
      <c r="E29" s="188"/>
      <c r="F29" s="107" t="str">
        <f t="shared" si="0"/>
        <v xml:space="preserve"> </v>
      </c>
    </row>
    <row r="30" spans="1:7" x14ac:dyDescent="0.35">
      <c r="A30" s="196"/>
      <c r="B30" s="187"/>
      <c r="C30" s="187"/>
      <c r="D30" s="187"/>
      <c r="E30" s="190"/>
      <c r="F30" s="107" t="str">
        <f t="shared" si="0"/>
        <v xml:space="preserve"> </v>
      </c>
    </row>
    <row r="31" spans="1:7" x14ac:dyDescent="0.35">
      <c r="A31" s="196"/>
      <c r="B31" s="187"/>
      <c r="C31" s="187"/>
      <c r="D31" s="191"/>
      <c r="E31" s="190"/>
      <c r="F31" s="107" t="str">
        <f t="shared" si="0"/>
        <v xml:space="preserve"> </v>
      </c>
    </row>
    <row r="32" spans="1:7" x14ac:dyDescent="0.35">
      <c r="A32" s="196"/>
      <c r="B32" s="187"/>
      <c r="C32" s="187"/>
      <c r="D32" s="187"/>
      <c r="E32" s="188"/>
      <c r="F32" s="107" t="str">
        <f t="shared" si="0"/>
        <v xml:space="preserve"> </v>
      </c>
    </row>
    <row r="33" spans="1:6" ht="15" thickBot="1" x14ac:dyDescent="0.4">
      <c r="A33" s="197"/>
      <c r="B33" s="192"/>
      <c r="C33" s="192"/>
      <c r="D33" s="192"/>
      <c r="E33" s="193"/>
      <c r="F33" s="107" t="str">
        <f t="shared" si="0"/>
        <v xml:space="preserve"> </v>
      </c>
    </row>
    <row r="34" spans="1:6" x14ac:dyDescent="0.35">
      <c r="A34" s="177" t="s">
        <v>281</v>
      </c>
      <c r="F34" s="107"/>
    </row>
  </sheetData>
  <sheetProtection sheet="1" selectLockedCells="1"/>
  <protectedRanges>
    <protectedRange password="DEA5" sqref="A4:C33" name="Bereich1"/>
  </protectedRanges>
  <sortState xmlns:xlrd2="http://schemas.microsoft.com/office/spreadsheetml/2017/richdata2" ref="A3:E5">
    <sortCondition ref="C3:C5"/>
  </sortState>
  <mergeCells count="1">
    <mergeCell ref="A1:E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B23"/>
  <sheetViews>
    <sheetView workbookViewId="0">
      <selection activeCell="A14" sqref="A14"/>
    </sheetView>
  </sheetViews>
  <sheetFormatPr baseColWidth="10" defaultColWidth="11.453125" defaultRowHeight="14.5" x14ac:dyDescent="0.35"/>
  <cols>
    <col min="1" max="1" width="20.26953125" style="59" customWidth="1"/>
    <col min="2" max="16384" width="11.453125" style="59"/>
  </cols>
  <sheetData>
    <row r="1" spans="1:2" ht="18.5" x14ac:dyDescent="0.35">
      <c r="A1" s="176" t="s">
        <v>154</v>
      </c>
      <c r="B1" s="176"/>
    </row>
    <row r="2" spans="1:2" ht="19" thickBot="1" x14ac:dyDescent="0.4">
      <c r="A2" s="101"/>
    </row>
    <row r="3" spans="1:2" s="74" customFormat="1" ht="15" thickBot="1" x14ac:dyDescent="0.4">
      <c r="A3" s="198" t="s">
        <v>155</v>
      </c>
    </row>
    <row r="4" spans="1:2" x14ac:dyDescent="0.35">
      <c r="A4" s="199" t="s">
        <v>87</v>
      </c>
    </row>
    <row r="5" spans="1:2" x14ac:dyDescent="0.35">
      <c r="A5" s="200" t="s">
        <v>156</v>
      </c>
    </row>
    <row r="6" spans="1:2" x14ac:dyDescent="0.35">
      <c r="A6" s="200" t="s">
        <v>157</v>
      </c>
    </row>
    <row r="7" spans="1:2" x14ac:dyDescent="0.35">
      <c r="A7" s="200" t="s">
        <v>158</v>
      </c>
    </row>
    <row r="8" spans="1:2" x14ac:dyDescent="0.35">
      <c r="A8" s="200" t="s">
        <v>258</v>
      </c>
    </row>
    <row r="9" spans="1:2" x14ac:dyDescent="0.35">
      <c r="A9" s="200" t="s">
        <v>159</v>
      </c>
    </row>
    <row r="10" spans="1:2" x14ac:dyDescent="0.35">
      <c r="A10" s="200" t="s">
        <v>259</v>
      </c>
    </row>
    <row r="11" spans="1:2" x14ac:dyDescent="0.35">
      <c r="A11" s="200" t="s">
        <v>198</v>
      </c>
    </row>
    <row r="12" spans="1:2" x14ac:dyDescent="0.35">
      <c r="A12" s="200" t="s">
        <v>293</v>
      </c>
    </row>
    <row r="13" spans="1:2" x14ac:dyDescent="0.35">
      <c r="A13" s="200" t="s">
        <v>294</v>
      </c>
    </row>
    <row r="14" spans="1:2" x14ac:dyDescent="0.35">
      <c r="A14" s="200"/>
    </row>
    <row r="15" spans="1:2" x14ac:dyDescent="0.35">
      <c r="A15" s="200"/>
    </row>
    <row r="16" spans="1:2" x14ac:dyDescent="0.35">
      <c r="A16" s="200"/>
    </row>
    <row r="17" spans="1:1" x14ac:dyDescent="0.35">
      <c r="A17" s="200"/>
    </row>
    <row r="18" spans="1:1" x14ac:dyDescent="0.35">
      <c r="A18" s="200"/>
    </row>
    <row r="19" spans="1:1" x14ac:dyDescent="0.35">
      <c r="A19" s="200"/>
    </row>
    <row r="20" spans="1:1" x14ac:dyDescent="0.35">
      <c r="A20" s="200"/>
    </row>
    <row r="21" spans="1:1" x14ac:dyDescent="0.35">
      <c r="A21" s="200"/>
    </row>
    <row r="22" spans="1:1" x14ac:dyDescent="0.35">
      <c r="A22" s="200"/>
    </row>
    <row r="23" spans="1:1" ht="15" thickBot="1" x14ac:dyDescent="0.4">
      <c r="A23" s="201"/>
    </row>
  </sheetData>
  <sheetProtection sheet="1" selectLockedCells="1"/>
  <protectedRanges>
    <protectedRange password="DEA5" sqref="A4:A23" name="Bereich1"/>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79</vt:i4>
      </vt:variant>
    </vt:vector>
  </HeadingPairs>
  <TitlesOfParts>
    <vt:vector size="83" baseType="lpstr">
      <vt:lpstr>Übersicht</vt:lpstr>
      <vt:lpstr>Details</vt:lpstr>
      <vt:lpstr>Liste Modulbeauftragte</vt:lpstr>
      <vt:lpstr>Liste Prüfungsarten</vt:lpstr>
      <vt:lpstr>Details_KTH0100</vt:lpstr>
      <vt:lpstr>Details_KTH0200</vt:lpstr>
      <vt:lpstr>Details_KTH0300</vt:lpstr>
      <vt:lpstr>Details_KTH0400</vt:lpstr>
      <vt:lpstr>Details_KTH0500</vt:lpstr>
      <vt:lpstr>Details_KTH0600</vt:lpstr>
      <vt:lpstr>Details_KTH0700</vt:lpstr>
      <vt:lpstr>Details_KTH0800</vt:lpstr>
      <vt:lpstr>Details_KTH0900</vt:lpstr>
      <vt:lpstr>Details_KTH1000</vt:lpstr>
      <vt:lpstr>Details_KTH1100</vt:lpstr>
      <vt:lpstr>Details_KTH1200</vt:lpstr>
      <vt:lpstr>Details_KTH1300</vt:lpstr>
      <vt:lpstr>Details_KTH1400</vt:lpstr>
      <vt:lpstr>Details_KTH1500A</vt:lpstr>
      <vt:lpstr>Details_KTH1500B</vt:lpstr>
      <vt:lpstr>Details_KTH1500C</vt:lpstr>
      <vt:lpstr>Details_KTH1500D</vt:lpstr>
      <vt:lpstr>Details_KTH1500E</vt:lpstr>
      <vt:lpstr>Details_KTH1500F</vt:lpstr>
      <vt:lpstr>Details_KTH1600</vt:lpstr>
      <vt:lpstr>Details_KTH1700</vt:lpstr>
      <vt:lpstr>Details_KTH1800</vt:lpstr>
      <vt:lpstr>Details_KTH1900</vt:lpstr>
      <vt:lpstr>Details_KTH2000</vt:lpstr>
      <vt:lpstr>Details_KTH2100</vt:lpstr>
      <vt:lpstr>Details_KTH2200</vt:lpstr>
      <vt:lpstr>Details_KTH2300A</vt:lpstr>
      <vt:lpstr>Details_KTH2300B</vt:lpstr>
      <vt:lpstr>Details_KTH2300C</vt:lpstr>
      <vt:lpstr>Details_KTH2400</vt:lpstr>
      <vt:lpstr>Eingabezellen__a_Übersicht</vt:lpstr>
      <vt:lpstr>Eingabezellen__c_Liste_Modulbeauftragte</vt:lpstr>
      <vt:lpstr>Eingabezellen__d_Liste_Prüfungsarten</vt:lpstr>
      <vt:lpstr>Eingabezellen_a_Modulbeauftragter</vt:lpstr>
      <vt:lpstr>Eingabezellen_b_Veranstaltungstitel</vt:lpstr>
      <vt:lpstr>Eingabezellen_c_Lehrstuhl</vt:lpstr>
      <vt:lpstr>Eingabezellen_d_Prüfungsart</vt:lpstr>
      <vt:lpstr>Eingabezellen_e_OK</vt:lpstr>
      <vt:lpstr>Eingabezellen_f_Freie_Notizen</vt:lpstr>
      <vt:lpstr>Liste_Lehrstühle_KTH1500A</vt:lpstr>
      <vt:lpstr>Liste_Lehrstühle_KTH1500B</vt:lpstr>
      <vt:lpstr>Liste_Lehrstühle_KTH1500C</vt:lpstr>
      <vt:lpstr>Liste_Lehrstühle_KTH1500D</vt:lpstr>
      <vt:lpstr>Liste_Veranstaltungstitel_KTH_2300_C_F</vt:lpstr>
      <vt:lpstr>Modul_Bezeichnung_KTH0100</vt:lpstr>
      <vt:lpstr>Modul_Bezeichnung_KTH0200</vt:lpstr>
      <vt:lpstr>Modul_Bezeichnung_KTH0300</vt:lpstr>
      <vt:lpstr>Modul_Bezeichnung_KTH0400</vt:lpstr>
      <vt:lpstr>Modul_Bezeichnung_KTH0500</vt:lpstr>
      <vt:lpstr>Modul_Bezeichnung_KTH0600</vt:lpstr>
      <vt:lpstr>Modul_Bezeichnung_KTH0700</vt:lpstr>
      <vt:lpstr>Modul_Bezeichnung_KTH0800</vt:lpstr>
      <vt:lpstr>Modul_Bezeichnung_KTH0900</vt:lpstr>
      <vt:lpstr>Modul_Bezeichnung_KTH1000</vt:lpstr>
      <vt:lpstr>Modul_Bezeichnung_KTH1100</vt:lpstr>
      <vt:lpstr>Modul_Bezeichnung_KTH1200</vt:lpstr>
      <vt:lpstr>Modul_Bezeichnung_KTH1300</vt:lpstr>
      <vt:lpstr>Modul_Bezeichnung_KTH1400</vt:lpstr>
      <vt:lpstr>Modul_Bezeichnung_KTH1500A</vt:lpstr>
      <vt:lpstr>Modul_Bezeichnung_KTH1500B</vt:lpstr>
      <vt:lpstr>Modul_Bezeichnung_KTH1500C</vt:lpstr>
      <vt:lpstr>Modul_Bezeichnung_KTH1500D</vt:lpstr>
      <vt:lpstr>Modul_Bezeichnung_KTH1500E</vt:lpstr>
      <vt:lpstr>Modul_Bezeichnung_KTH1500F</vt:lpstr>
      <vt:lpstr>Modul_Bezeichnung_KTH1600</vt:lpstr>
      <vt:lpstr>Modul_Bezeichnung_KTH1700</vt:lpstr>
      <vt:lpstr>Modul_Bezeichnung_KTH1800</vt:lpstr>
      <vt:lpstr>Modul_Bezeichnung_KTH1900</vt:lpstr>
      <vt:lpstr>Modul_Bezeichnung_KTH2000</vt:lpstr>
      <vt:lpstr>Modul_Bezeichnung_KTH2100</vt:lpstr>
      <vt:lpstr>Modul_Bezeichnung_KTH2200</vt:lpstr>
      <vt:lpstr>Modul_Bezeichnung_KTH2300A</vt:lpstr>
      <vt:lpstr>Modul_Bezeichnung_KTH2300B</vt:lpstr>
      <vt:lpstr>Modul_Bezeichnung_KTH2300C</vt:lpstr>
      <vt:lpstr>Modul_Bezeichnung_KTH2400</vt:lpstr>
      <vt:lpstr>Übersicht_Aufbaumodule</vt:lpstr>
      <vt:lpstr>Übersicht_Basismodule</vt:lpstr>
      <vt:lpstr>Übersicht_Vertiefungsmodule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Kiechle</dc:creator>
  <cp:lastModifiedBy>Angela</cp:lastModifiedBy>
  <cp:lastPrinted>2017-02-05T15:51:40Z</cp:lastPrinted>
  <dcterms:created xsi:type="dcterms:W3CDTF">2016-10-25T08:11:48Z</dcterms:created>
  <dcterms:modified xsi:type="dcterms:W3CDTF">2020-03-09T12:01:20Z</dcterms:modified>
</cp:coreProperties>
</file>